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2019'!$A$5:$N$267</definedName>
    <definedName name="_xlnm.Print_Area" localSheetId="0">'ведомственная на 2019'!$A$1:$N$266</definedName>
  </definedNames>
  <calcPr fullCalcOnLoad="1"/>
</workbook>
</file>

<file path=xl/sharedStrings.xml><?xml version="1.0" encoding="utf-8"?>
<sst xmlns="http://schemas.openxmlformats.org/spreadsheetml/2006/main" count="2284" uniqueCount="437">
  <si>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</si>
  <si>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</si>
  <si>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</si>
  <si>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</si>
  <si>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</si>
  <si>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</si>
  <si>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</si>
  <si>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</si>
  <si>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</si>
  <si>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</si>
  <si>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</si>
  <si>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</si>
  <si>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</si>
  <si>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</si>
  <si>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</si>
  <si>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</si>
  <si>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</si>
  <si>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</si>
  <si>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</si>
  <si>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</si>
  <si>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</si>
  <si>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</si>
  <si>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</si>
  <si>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</si>
  <si>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</si>
  <si>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</si>
  <si>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</si>
  <si>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</si>
  <si>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</si>
  <si>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</si>
  <si>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</si>
  <si>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</si>
  <si>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</si>
  <si>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</si>
  <si>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</si>
  <si>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</si>
  <si>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</si>
  <si>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</si>
  <si>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</si>
  <si>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</si>
  <si>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</si>
  <si>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</si>
  <si>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</si>
  <si>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</si>
  <si>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</si>
  <si>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</si>
  <si>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</si>
  <si>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</si>
  <si>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</si>
  <si>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</si>
  <si>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</si>
  <si>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</si>
  <si>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</si>
  <si>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</si>
  <si>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</si>
  <si>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</si>
  <si>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</si>
  <si>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</si>
  <si>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</si>
  <si>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</si>
  <si>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</si>
  <si>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</si>
  <si>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</si>
  <si>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</si>
  <si>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</si>
  <si>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</si>
  <si>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</si>
  <si>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</si>
  <si>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</si>
  <si>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</si>
  <si>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</si>
  <si>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</si>
  <si>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</si>
  <si>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</si>
  <si>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</si>
  <si>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</si>
  <si>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</si>
  <si>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</si>
  <si>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</si>
  <si>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</si>
  <si>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</si>
  <si>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</si>
  <si>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</si>
  <si>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</si>
  <si>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</si>
  <si>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</si>
  <si>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</si>
  <si>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</si>
  <si>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</si>
  <si>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</si>
  <si>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</si>
  <si>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</si>
  <si>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</si>
  <si>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</si>
  <si>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</si>
  <si>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</si>
  <si>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</si>
  <si>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</si>
  <si>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</si>
  <si>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</si>
  <si>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</si>
  <si>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</si>
  <si>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</si>
  <si>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</si>
  <si>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</si>
  <si>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</si>
  <si>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</si>
  <si>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</si>
  <si>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</si>
  <si>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</si>
  <si>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</si>
  <si>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</si>
  <si>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</si>
  <si>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</si>
  <si>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</si>
  <si>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</si>
  <si>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</si>
  <si>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</si>
  <si>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</si>
  <si>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</si>
  <si>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</si>
  <si>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</si>
  <si>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</si>
  <si>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</si>
  <si>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</si>
  <si>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</si>
  <si>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</si>
  <si>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</si>
  <si>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</si>
  <si>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</si>
  <si>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</si>
  <si>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</si>
  <si>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</si>
  <si>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</si>
  <si>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</si>
  <si>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</si>
  <si>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</si>
  <si>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</si>
  <si>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</si>
  <si>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</si>
  <si>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</si>
  <si>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</si>
  <si>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</si>
  <si>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</si>
  <si>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</si>
  <si>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</si>
  <si>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</si>
  <si>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</si>
  <si>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</si>
  <si>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</si>
  <si>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</si>
  <si>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</si>
  <si>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</si>
  <si>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</si>
  <si>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</si>
  <si>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</si>
  <si>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</si>
  <si>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</si>
  <si>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</si>
  <si>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</si>
  <si>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</si>
  <si>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</si>
  <si>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</si>
  <si>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</si>
  <si>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</si>
  <si>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</si>
  <si>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</si>
  <si>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</si>
  <si>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</si>
  <si>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</si>
  <si>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</si>
  <si>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</si>
  <si>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</si>
  <si>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</si>
  <si>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</si>
  <si>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</si>
  <si>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</si>
  <si>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</si>
  <si>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</si>
  <si>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</si>
  <si>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</si>
  <si>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</si>
  <si>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</si>
  <si>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</si>
  <si>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</si>
  <si>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</si>
  <si>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</si>
  <si>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</si>
  <si>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</si>
  <si>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</si>
  <si>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</si>
  <si>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</si>
  <si>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</si>
  <si>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</si>
  <si>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</si>
  <si>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</si>
  <si>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</si>
  <si>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</si>
  <si>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</si>
  <si>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</si>
  <si>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</si>
  <si>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</si>
  <si>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</si>
  <si>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</si>
  <si>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</si>
  <si>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</si>
  <si>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</si>
  <si>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</si>
  <si>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</si>
  <si>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</si>
  <si>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</si>
  <si>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</si>
  <si>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</si>
  <si>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</si>
  <si>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</si>
  <si>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</si>
  <si>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</si>
  <si>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</si>
  <si>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</si>
  <si>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</si>
  <si>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</si>
  <si>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</si>
  <si>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</si>
  <si>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</si>
  <si>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</si>
  <si>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</si>
  <si>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</si>
  <si>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</si>
  <si>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</si>
  <si>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</si>
  <si>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</si>
  <si>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</si>
  <si>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</si>
  <si>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</si>
  <si>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</si>
  <si>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</si>
  <si>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</si>
  <si>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</si>
  <si>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</si>
  <si>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</si>
  <si>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</si>
  <si>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</si>
  <si>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</si>
  <si>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</si>
  <si>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</si>
  <si>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</si>
  <si>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</si>
  <si>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</si>
  <si>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</si>
  <si>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</si>
  <si>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</si>
  <si>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</si>
  <si>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</si>
  <si>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</si>
  <si>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</si>
  <si>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</si>
  <si>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</si>
  <si>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</si>
  <si>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</si>
  <si>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</si>
  <si>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</si>
  <si>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</si>
  <si>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</si>
  <si>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</si>
  <si>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</si>
  <si>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</si>
  <si>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</si>
  <si>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</si>
  <si>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</si>
  <si>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</si>
  <si>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</si>
  <si>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</si>
  <si>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</si>
  <si>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</si>
  <si>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</si>
  <si>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</si>
  <si>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</si>
  <si>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</si>
  <si>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</si>
  <si>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</si>
  <si>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</si>
  <si>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</si>
  <si>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</si>
  <si>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</si>
  <si>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</si>
  <si>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</si>
  <si>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</si>
  <si>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</si>
  <si>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</si>
  <si>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</si>
  <si>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</si>
  <si>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</si>
  <si>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</si>
  <si>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</si>
  <si>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</si>
  <si>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</si>
  <si>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</si>
  <si>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</si>
  <si>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</si>
  <si>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</si>
  <si>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</si>
  <si>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</si>
  <si>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</si>
  <si>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</si>
  <si>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</si>
  <si>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</si>
  <si>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</si>
  <si>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</si>
  <si>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</si>
  <si>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</si>
  <si>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</si>
  <si>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</si>
  <si>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</si>
  <si>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</si>
  <si>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</si>
  <si>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</si>
  <si>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</si>
  <si>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</si>
  <si>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</si>
  <si>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</si>
  <si>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</si>
  <si>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</si>
  <si>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</si>
  <si>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</si>
  <si>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</si>
  <si>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</si>
  <si>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</si>
  <si>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</si>
  <si>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</si>
  <si>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</si>
  <si>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</si>
  <si>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</si>
  <si>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</si>
  <si>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</si>
  <si>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</si>
  <si>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</si>
  <si>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</si>
  <si>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</si>
  <si>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</si>
  <si>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</si>
  <si>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</si>
  <si>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</si>
  <si>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</si>
  <si>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</si>
  <si>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</si>
  <si>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</si>
  <si>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</si>
  <si>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</si>
  <si>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</si>
  <si>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</si>
  <si>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</si>
  <si>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</si>
  <si>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</si>
  <si>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</si>
  <si>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</si>
  <si>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</si>
  <si>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</si>
  <si>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</si>
  <si>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</si>
  <si>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</si>
  <si>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</si>
  <si>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</si>
  <si>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</si>
  <si>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</si>
  <si>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</si>
  <si>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</si>
  <si>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</si>
  <si>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</si>
  <si>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</si>
  <si>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</si>
  <si>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</si>
  <si>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</si>
  <si>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</si>
  <si>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</si>
  <si>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</si>
  <si>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</si>
  <si>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</si>
  <si>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</si>
  <si>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</si>
  <si>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</si>
  <si>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</si>
  <si>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</si>
  <si>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</si>
  <si>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</si>
  <si>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</si>
  <si>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</si>
  <si>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</si>
  <si>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</si>
  <si>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</si>
  <si>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</si>
  <si>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</si>
  <si>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</si>
  <si>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</si>
  <si>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</si>
  <si>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</si>
  <si>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</si>
  <si>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</si>
  <si>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</si>
  <si>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</si>
  <si>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</si>
  <si>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</si>
  <si>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</si>
  <si>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</si>
  <si>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</si>
  <si>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</si>
  <si>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</si>
  <si>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</si>
  <si>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</si>
  <si>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</si>
  <si>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</si>
  <si>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</si>
  <si>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</si>
  <si>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</si>
  <si>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</si>
  <si>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</si>
  <si>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</si>
  <si>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</si>
  <si>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</si>
  <si>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</si>
  <si>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</si>
  <si>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</si>
  <si>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</si>
  <si>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</si>
  <si>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</si>
  <si>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</si>
  <si>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</si>
  <si>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</si>
  <si>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</si>
  <si>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</si>
  <si>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</si>
  <si>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</si>
  <si>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</si>
  <si>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</si>
  <si>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</si>
  <si>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   09.12.2019  № 305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</si>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</sst>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3"/>
  <sheetViews>
    <sheetView tabSelected="1" zoomScalePageLayoutView="0" workbookViewId="0" topLeftCell="A1">
      <pane xSplit="1" ySplit="5" topLeftCell="B2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55" sqref="O25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9" t="s">
        <v>434</v>
      </c>
      <c r="F1" s="59"/>
      <c r="G1" s="59"/>
      <c r="H1" s="59"/>
      <c r="I1" s="59"/>
      <c r="J1" s="59"/>
      <c r="K1" s="59"/>
      <c r="L1" s="59"/>
      <c r="M1" s="59"/>
      <c r="N1" s="5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0" t="s">
        <v>375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6"/>
      <c r="D6" s="57"/>
      <c r="E6" s="57"/>
      <c r="F6" s="57"/>
      <c r="G6" s="57"/>
      <c r="H6" s="57"/>
      <c r="I6" s="58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14">
        <f>11391+3440.08</f>
        <v>14831.08</v>
      </c>
      <c r="N7" s="14">
        <f>J7+M7</f>
        <v>689431.08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>
        <v>-14831.08</v>
      </c>
      <c r="N9" s="14">
        <f t="shared" si="0"/>
        <v>60191.42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SUM(J15:J154)</f>
        <v>127168217.77</v>
      </c>
      <c r="K14" s="15">
        <f>SUM(K15:K154)</f>
        <v>0</v>
      </c>
      <c r="L14" s="15">
        <f>SUM(L15:L154)</f>
        <v>121607735.74000001</v>
      </c>
      <c r="M14" s="15">
        <f>SUM(M15:M154)</f>
        <v>765034.77</v>
      </c>
      <c r="N14" s="15">
        <f>SUM(N15:N154)</f>
        <v>127933252.54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11832369.59</v>
      </c>
      <c r="K17" s="14"/>
      <c r="L17" s="45">
        <f t="shared" si="1"/>
        <v>11832369.59</v>
      </c>
      <c r="M17" s="14"/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2105399</v>
      </c>
      <c r="K18" s="14"/>
      <c r="L18" s="45">
        <f t="shared" si="1"/>
        <v>2105399</v>
      </c>
      <c r="M18" s="14">
        <f>-380-5696.57-7976.82-13803.18-35375.32+3743.08</f>
        <v>-59488.81</v>
      </c>
      <c r="N18" s="14">
        <f t="shared" si="2"/>
        <v>2045910.19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367190.27</v>
      </c>
      <c r="K29" s="14"/>
      <c r="L29" s="45">
        <f t="shared" si="1"/>
        <v>367190.27</v>
      </c>
      <c r="M29" s="14">
        <f>-1718.85-1702.89</f>
        <v>-3421.74</v>
      </c>
      <c r="N29" s="14">
        <f t="shared" si="2"/>
        <v>363768.53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10900</v>
      </c>
      <c r="K30" s="14"/>
      <c r="L30" s="45">
        <f t="shared" si="1"/>
        <v>10900</v>
      </c>
      <c r="M30" s="14">
        <v>3421.74</v>
      </c>
      <c r="N30" s="14">
        <f t="shared" si="2"/>
        <v>14321.74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>
        <v>-27000</v>
      </c>
      <c r="N34" s="14">
        <f t="shared" si="2"/>
        <v>23000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>
        <v>-30000</v>
      </c>
      <c r="N36" s="14">
        <f t="shared" si="2"/>
        <v>170000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>
        <f>-9511.31-8982.12-66317.69</f>
        <v>-84811.12</v>
      </c>
      <c r="N38" s="14">
        <f t="shared" si="2"/>
        <v>285101.26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>
        <v>-15000</v>
      </c>
      <c r="N41" s="14">
        <f t="shared" si="2"/>
        <v>5000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19000</v>
      </c>
      <c r="K50" s="18"/>
      <c r="L50" s="52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101736.7</v>
      </c>
      <c r="K58" s="14"/>
      <c r="L58" s="45">
        <f t="shared" si="1"/>
        <v>101736.7</v>
      </c>
      <c r="M58" s="14">
        <f>89000-3743.08</f>
        <v>85256.92</v>
      </c>
      <c r="N58" s="14">
        <f t="shared" si="2"/>
        <v>186993.62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10633714</v>
      </c>
      <c r="K61" s="14"/>
      <c r="L61" s="45">
        <f t="shared" si="1"/>
        <v>10633714</v>
      </c>
      <c r="M61" s="14"/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3481412.02</v>
      </c>
      <c r="K83" s="14"/>
      <c r="L83" s="45">
        <f aca="true" t="shared" si="3" ref="L83:L149">J83+K83</f>
        <v>3481412.02</v>
      </c>
      <c r="M83" s="14"/>
      <c r="N83" s="14">
        <f t="shared" si="2"/>
        <v>3481412.02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3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193646.98</v>
      </c>
      <c r="K88" s="14"/>
      <c r="L88" s="45">
        <f t="shared" si="3"/>
        <v>193646.98</v>
      </c>
      <c r="M88" s="14"/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>
        <v>-22430</v>
      </c>
      <c r="N104" s="14">
        <f t="shared" si="4"/>
        <v>12570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>
        <v>49178.5</v>
      </c>
      <c r="N110" s="14">
        <f t="shared" si="4"/>
        <v>188489.5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968300</v>
      </c>
      <c r="K114" s="14"/>
      <c r="L114" s="45">
        <f t="shared" si="3"/>
        <v>968300</v>
      </c>
      <c r="M114" s="14"/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>
        <v>444724</v>
      </c>
      <c r="N120" s="14">
        <f t="shared" si="4"/>
        <v>2946424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41.7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/>
      <c r="M123" s="14">
        <v>-137005</v>
      </c>
      <c r="N123" s="14">
        <f t="shared" si="4"/>
        <v>3368156.67</v>
      </c>
    </row>
    <row r="124" spans="1:14" s="3" customFormat="1" ht="109.5" customHeight="1">
      <c r="A124" s="33" t="s">
        <v>435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436</v>
      </c>
      <c r="I124" s="5" t="s">
        <v>344</v>
      </c>
      <c r="J124" s="18">
        <v>0</v>
      </c>
      <c r="K124" s="14"/>
      <c r="L124" s="45">
        <f t="shared" si="3"/>
        <v>0</v>
      </c>
      <c r="M124" s="14">
        <v>487005</v>
      </c>
      <c r="N124" s="14">
        <f t="shared" si="4"/>
        <v>487005</v>
      </c>
    </row>
    <row r="125" spans="1:14" s="3" customFormat="1" ht="177" customHeight="1">
      <c r="A125" s="24" t="s">
        <v>164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5" t="s">
        <v>149</v>
      </c>
      <c r="I125" s="5" t="s">
        <v>344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304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193</v>
      </c>
      <c r="I126" s="5" t="s">
        <v>344</v>
      </c>
      <c r="J126" s="18">
        <v>1742013</v>
      </c>
      <c r="K126" s="14"/>
      <c r="L126" s="45">
        <f t="shared" si="3"/>
        <v>1742013</v>
      </c>
      <c r="M126" s="14"/>
      <c r="N126" s="14">
        <f t="shared" si="4"/>
        <v>1742013</v>
      </c>
    </row>
    <row r="127" spans="1:14" s="3" customFormat="1" ht="127.5" customHeight="1">
      <c r="A127" s="32" t="s">
        <v>258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300</v>
      </c>
      <c r="I127" s="5" t="s">
        <v>344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7.5" customHeight="1">
      <c r="A128" s="32" t="s">
        <v>250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6" t="s">
        <v>251</v>
      </c>
      <c r="I128" s="5" t="s">
        <v>344</v>
      </c>
      <c r="J128" s="18">
        <v>65100</v>
      </c>
      <c r="K128" s="14"/>
      <c r="L128" s="45">
        <f t="shared" si="3"/>
        <v>65100</v>
      </c>
      <c r="M128" s="14"/>
      <c r="N128" s="14">
        <f t="shared" si="4"/>
        <v>65100</v>
      </c>
    </row>
    <row r="129" spans="1:14" s="3" customFormat="1" ht="62.25" customHeight="1">
      <c r="A129" s="34" t="s">
        <v>54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353</v>
      </c>
      <c r="H129" s="5" t="s">
        <v>199</v>
      </c>
      <c r="I129" s="5" t="s">
        <v>344</v>
      </c>
      <c r="J129" s="18">
        <v>103507</v>
      </c>
      <c r="K129" s="18"/>
      <c r="L129" s="45">
        <f>J129+K129</f>
        <v>103507</v>
      </c>
      <c r="M129" s="14"/>
      <c r="N129" s="14">
        <f t="shared" si="4"/>
        <v>103507</v>
      </c>
    </row>
    <row r="130" spans="1:14" s="3" customFormat="1" ht="62.25" customHeight="1">
      <c r="A130" s="23" t="s">
        <v>229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319</v>
      </c>
      <c r="I130" s="5" t="s">
        <v>344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94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5" t="s">
        <v>95</v>
      </c>
      <c r="I131" s="5" t="s">
        <v>344</v>
      </c>
      <c r="J131" s="18">
        <v>501249</v>
      </c>
      <c r="K131" s="14"/>
      <c r="L131" s="45">
        <f t="shared" si="3"/>
        <v>501249</v>
      </c>
      <c r="M131" s="14"/>
      <c r="N131" s="14">
        <f t="shared" si="4"/>
        <v>501249</v>
      </c>
    </row>
    <row r="132" spans="1:14" s="3" customFormat="1" ht="79.5" customHeight="1">
      <c r="A132" s="33" t="s">
        <v>282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6" t="s">
        <v>147</v>
      </c>
      <c r="I132" s="5" t="s">
        <v>344</v>
      </c>
      <c r="J132" s="18">
        <v>26344</v>
      </c>
      <c r="K132" s="14"/>
      <c r="L132" s="45">
        <f t="shared" si="3"/>
        <v>26344</v>
      </c>
      <c r="M132" s="14"/>
      <c r="N132" s="14">
        <f t="shared" si="4"/>
        <v>26344</v>
      </c>
    </row>
    <row r="133" spans="1:14" s="3" customFormat="1" ht="80.25" customHeight="1">
      <c r="A133" s="23" t="s">
        <v>279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347</v>
      </c>
      <c r="H133" s="5" t="s">
        <v>52</v>
      </c>
      <c r="I133" s="5" t="s">
        <v>344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99.75" customHeight="1">
      <c r="A134" s="23" t="s">
        <v>253</v>
      </c>
      <c r="B134" s="5" t="s">
        <v>337</v>
      </c>
      <c r="C134" s="5" t="s">
        <v>332</v>
      </c>
      <c r="D134" s="5" t="s">
        <v>351</v>
      </c>
      <c r="E134" s="5" t="s">
        <v>352</v>
      </c>
      <c r="F134" s="5" t="s">
        <v>354</v>
      </c>
      <c r="G134" s="5" t="s">
        <v>330</v>
      </c>
      <c r="H134" s="5" t="s">
        <v>252</v>
      </c>
      <c r="I134" s="5" t="s">
        <v>344</v>
      </c>
      <c r="J134" s="18">
        <v>77972</v>
      </c>
      <c r="K134" s="14"/>
      <c r="L134" s="45">
        <f t="shared" si="3"/>
        <v>77972</v>
      </c>
      <c r="M134" s="14"/>
      <c r="N134" s="14">
        <f t="shared" si="4"/>
        <v>77972</v>
      </c>
    </row>
    <row r="135" spans="1:14" s="3" customFormat="1" ht="76.5" customHeight="1">
      <c r="A135" s="23" t="s">
        <v>152</v>
      </c>
      <c r="B135" s="5" t="s">
        <v>337</v>
      </c>
      <c r="C135" s="5" t="s">
        <v>332</v>
      </c>
      <c r="D135" s="5" t="s">
        <v>351</v>
      </c>
      <c r="E135" s="5" t="s">
        <v>186</v>
      </c>
      <c r="F135" s="5" t="s">
        <v>354</v>
      </c>
      <c r="G135" s="5" t="s">
        <v>352</v>
      </c>
      <c r="H135" s="5" t="s">
        <v>175</v>
      </c>
      <c r="I135" s="5" t="s">
        <v>344</v>
      </c>
      <c r="J135" s="18">
        <v>19000</v>
      </c>
      <c r="K135" s="14"/>
      <c r="L135" s="45">
        <f t="shared" si="3"/>
        <v>19000</v>
      </c>
      <c r="M135" s="14"/>
      <c r="N135" s="14">
        <f t="shared" si="4"/>
        <v>19000</v>
      </c>
    </row>
    <row r="136" spans="1:14" s="3" customFormat="1" ht="48" customHeight="1">
      <c r="A136" s="23" t="s">
        <v>265</v>
      </c>
      <c r="B136" s="5" t="s">
        <v>337</v>
      </c>
      <c r="C136" s="5" t="s">
        <v>333</v>
      </c>
      <c r="D136" s="5" t="s">
        <v>351</v>
      </c>
      <c r="E136" s="5" t="s">
        <v>353</v>
      </c>
      <c r="F136" s="5" t="s">
        <v>354</v>
      </c>
      <c r="G136" s="5" t="s">
        <v>330</v>
      </c>
      <c r="H136" s="5" t="s">
        <v>14</v>
      </c>
      <c r="I136" s="5" t="s">
        <v>334</v>
      </c>
      <c r="J136" s="18">
        <v>1393900</v>
      </c>
      <c r="K136" s="14"/>
      <c r="L136" s="45">
        <f t="shared" si="3"/>
        <v>1393900</v>
      </c>
      <c r="M136" s="14">
        <v>74294.51</v>
      </c>
      <c r="N136" s="14">
        <f t="shared" si="4"/>
        <v>1468194.51</v>
      </c>
    </row>
    <row r="137" spans="1:14" s="3" customFormat="1" ht="63.75" customHeight="1">
      <c r="A137" s="25" t="s">
        <v>208</v>
      </c>
      <c r="B137" s="5" t="s">
        <v>337</v>
      </c>
      <c r="C137" s="5" t="s">
        <v>333</v>
      </c>
      <c r="D137" s="5" t="s">
        <v>353</v>
      </c>
      <c r="E137" s="5" t="s">
        <v>347</v>
      </c>
      <c r="F137" s="5" t="s">
        <v>355</v>
      </c>
      <c r="G137" s="5" t="s">
        <v>351</v>
      </c>
      <c r="H137" s="5" t="s">
        <v>209</v>
      </c>
      <c r="I137" s="5" t="s">
        <v>334</v>
      </c>
      <c r="J137" s="18">
        <v>2498558.29</v>
      </c>
      <c r="K137" s="14"/>
      <c r="L137" s="45">
        <f>J137+K137</f>
        <v>2498558.29</v>
      </c>
      <c r="M137" s="14">
        <v>310.77</v>
      </c>
      <c r="N137" s="14">
        <f t="shared" si="4"/>
        <v>2498869.06</v>
      </c>
    </row>
    <row r="138" spans="1:14" s="3" customFormat="1" ht="63.75" customHeight="1">
      <c r="A138" s="23" t="s">
        <v>92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272</v>
      </c>
      <c r="I138" s="5" t="s">
        <v>344</v>
      </c>
      <c r="J138" s="18">
        <v>24000</v>
      </c>
      <c r="K138" s="14"/>
      <c r="L138" s="45">
        <f t="shared" si="3"/>
        <v>24000</v>
      </c>
      <c r="M138" s="14"/>
      <c r="N138" s="14">
        <f t="shared" si="4"/>
        <v>24000</v>
      </c>
    </row>
    <row r="139" spans="1:14" s="3" customFormat="1" ht="63" customHeight="1">
      <c r="A139" s="35" t="s">
        <v>93</v>
      </c>
      <c r="B139" s="5" t="s">
        <v>337</v>
      </c>
      <c r="C139" s="5" t="s">
        <v>333</v>
      </c>
      <c r="D139" s="5" t="s">
        <v>330</v>
      </c>
      <c r="E139" s="5" t="s">
        <v>351</v>
      </c>
      <c r="F139" s="5" t="s">
        <v>354</v>
      </c>
      <c r="G139" s="5" t="s">
        <v>347</v>
      </c>
      <c r="H139" s="5" t="s">
        <v>273</v>
      </c>
      <c r="I139" s="5" t="s">
        <v>344</v>
      </c>
      <c r="J139" s="18">
        <v>20000</v>
      </c>
      <c r="K139" s="14"/>
      <c r="L139" s="45">
        <f t="shared" si="3"/>
        <v>20000</v>
      </c>
      <c r="M139" s="14"/>
      <c r="N139" s="14">
        <f t="shared" si="4"/>
        <v>20000</v>
      </c>
    </row>
    <row r="140" spans="1:14" s="3" customFormat="1" ht="94.5" customHeight="1">
      <c r="A140" s="23" t="s">
        <v>59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61</v>
      </c>
      <c r="I140" s="5" t="s">
        <v>344</v>
      </c>
      <c r="J140" s="18">
        <v>151000</v>
      </c>
      <c r="K140" s="14"/>
      <c r="L140" s="45">
        <f t="shared" si="3"/>
        <v>151000</v>
      </c>
      <c r="M140" s="14"/>
      <c r="N140" s="14">
        <f t="shared" si="4"/>
        <v>151000</v>
      </c>
    </row>
    <row r="141" spans="1:14" s="3" customFormat="1" ht="64.5" customHeight="1">
      <c r="A141" s="23" t="s">
        <v>60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62</v>
      </c>
      <c r="I141" s="5" t="s">
        <v>344</v>
      </c>
      <c r="J141" s="18">
        <v>105000</v>
      </c>
      <c r="K141" s="14"/>
      <c r="L141" s="45">
        <f t="shared" si="3"/>
        <v>105000</v>
      </c>
      <c r="M141" s="14"/>
      <c r="N141" s="14">
        <f t="shared" si="4"/>
        <v>105000</v>
      </c>
    </row>
    <row r="142" spans="1:14" s="3" customFormat="1" ht="48.75" customHeight="1">
      <c r="A142" s="23" t="s">
        <v>33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414</v>
      </c>
      <c r="I142" s="5" t="s">
        <v>327</v>
      </c>
      <c r="J142" s="18">
        <v>115000</v>
      </c>
      <c r="K142" s="14"/>
      <c r="L142" s="45">
        <f t="shared" si="3"/>
        <v>115000</v>
      </c>
      <c r="M142" s="14"/>
      <c r="N142" s="14">
        <f t="shared" si="4"/>
        <v>115000</v>
      </c>
    </row>
    <row r="143" spans="1:14" s="3" customFormat="1" ht="47.25">
      <c r="A143" s="23" t="s">
        <v>34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415</v>
      </c>
      <c r="I143" s="5" t="s">
        <v>327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s="3" customFormat="1" ht="81" customHeight="1">
      <c r="A144" s="23" t="s">
        <v>267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345</v>
      </c>
      <c r="G144" s="5" t="s">
        <v>351</v>
      </c>
      <c r="H144" s="5" t="s">
        <v>413</v>
      </c>
      <c r="I144" s="5" t="s">
        <v>334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ht="63">
      <c r="A145" s="23" t="s">
        <v>268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401</v>
      </c>
      <c r="I145" s="5" t="s">
        <v>334</v>
      </c>
      <c r="J145" s="18">
        <v>45500</v>
      </c>
      <c r="K145" s="41"/>
      <c r="L145" s="45">
        <f t="shared" si="3"/>
        <v>45500</v>
      </c>
      <c r="M145" s="41"/>
      <c r="N145" s="14">
        <f t="shared" si="4"/>
        <v>45500</v>
      </c>
    </row>
    <row r="146" spans="1:14" ht="47.25">
      <c r="A146" s="23" t="s">
        <v>306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402</v>
      </c>
      <c r="I146" s="5" t="s">
        <v>327</v>
      </c>
      <c r="J146" s="18">
        <v>14400</v>
      </c>
      <c r="K146" s="14"/>
      <c r="L146" s="45">
        <f t="shared" si="3"/>
        <v>14400</v>
      </c>
      <c r="M146" s="41"/>
      <c r="N146" s="14">
        <f t="shared" si="4"/>
        <v>14400</v>
      </c>
    </row>
    <row r="147" spans="1:14" ht="46.5" customHeight="1">
      <c r="A147" s="23" t="s">
        <v>381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380</v>
      </c>
      <c r="I147" s="5" t="s">
        <v>327</v>
      </c>
      <c r="J147" s="18">
        <v>975</v>
      </c>
      <c r="K147" s="14"/>
      <c r="L147" s="45">
        <f t="shared" si="3"/>
        <v>975</v>
      </c>
      <c r="M147" s="14"/>
      <c r="N147" s="14">
        <f t="shared" si="4"/>
        <v>975</v>
      </c>
    </row>
    <row r="148" spans="1:14" s="3" customFormat="1" ht="31.5" customHeight="1">
      <c r="A148" s="23" t="s">
        <v>269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402</v>
      </c>
      <c r="I148" s="5" t="s">
        <v>334</v>
      </c>
      <c r="J148" s="18">
        <v>4900</v>
      </c>
      <c r="K148" s="14"/>
      <c r="L148" s="45">
        <f t="shared" si="3"/>
        <v>4900</v>
      </c>
      <c r="M148" s="14"/>
      <c r="N148" s="14">
        <f t="shared" si="4"/>
        <v>4900</v>
      </c>
    </row>
    <row r="149" spans="1:14" s="3" customFormat="1" ht="63">
      <c r="A149" s="23" t="s">
        <v>212</v>
      </c>
      <c r="B149" s="5" t="s">
        <v>337</v>
      </c>
      <c r="C149" s="5" t="s">
        <v>333</v>
      </c>
      <c r="D149" s="5" t="s">
        <v>330</v>
      </c>
      <c r="E149" s="5" t="s">
        <v>331</v>
      </c>
      <c r="F149" s="5" t="s">
        <v>355</v>
      </c>
      <c r="G149" s="5" t="s">
        <v>351</v>
      </c>
      <c r="H149" s="5" t="s">
        <v>400</v>
      </c>
      <c r="I149" s="5" t="s">
        <v>327</v>
      </c>
      <c r="J149" s="18">
        <v>5000</v>
      </c>
      <c r="K149" s="14"/>
      <c r="L149" s="45">
        <f t="shared" si="3"/>
        <v>5000</v>
      </c>
      <c r="M149" s="14"/>
      <c r="N149" s="14">
        <f t="shared" si="4"/>
        <v>5000</v>
      </c>
    </row>
    <row r="150" spans="1:14" s="3" customFormat="1" ht="94.5">
      <c r="A150" s="24" t="s">
        <v>270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416</v>
      </c>
      <c r="I150" s="5" t="s">
        <v>334</v>
      </c>
      <c r="J150" s="18">
        <v>15000</v>
      </c>
      <c r="K150" s="14"/>
      <c r="L150" s="45">
        <f aca="true" t="shared" si="5" ref="L150:L213">J150+K150</f>
        <v>15000</v>
      </c>
      <c r="M150" s="14"/>
      <c r="N150" s="14">
        <f t="shared" si="4"/>
        <v>15000</v>
      </c>
    </row>
    <row r="151" spans="1:14" s="3" customFormat="1" ht="63" customHeight="1">
      <c r="A151" s="24" t="s">
        <v>271</v>
      </c>
      <c r="B151" s="5" t="s">
        <v>337</v>
      </c>
      <c r="C151" s="5" t="s">
        <v>333</v>
      </c>
      <c r="D151" s="5" t="s">
        <v>330</v>
      </c>
      <c r="E151" s="5" t="s">
        <v>198</v>
      </c>
      <c r="F151" s="5" t="s">
        <v>354</v>
      </c>
      <c r="G151" s="5" t="s">
        <v>351</v>
      </c>
      <c r="H151" s="5" t="s">
        <v>417</v>
      </c>
      <c r="I151" s="5" t="s">
        <v>334</v>
      </c>
      <c r="J151" s="18">
        <v>24000</v>
      </c>
      <c r="K151" s="14"/>
      <c r="L151" s="45">
        <f t="shared" si="5"/>
        <v>24000</v>
      </c>
      <c r="M151" s="14"/>
      <c r="N151" s="14">
        <f t="shared" si="4"/>
        <v>24000</v>
      </c>
    </row>
    <row r="152" spans="1:14" s="3" customFormat="1" ht="80.25" customHeight="1">
      <c r="A152" s="27" t="s">
        <v>68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418</v>
      </c>
      <c r="I152" s="5" t="s">
        <v>344</v>
      </c>
      <c r="J152" s="18">
        <v>184900</v>
      </c>
      <c r="K152" s="14"/>
      <c r="L152" s="45">
        <f t="shared" si="5"/>
        <v>184900</v>
      </c>
      <c r="M152" s="14"/>
      <c r="N152" s="14">
        <f t="shared" si="4"/>
        <v>184900</v>
      </c>
    </row>
    <row r="153" spans="1:14" s="3" customFormat="1" ht="142.5" customHeight="1">
      <c r="A153" s="27" t="s">
        <v>247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244</v>
      </c>
      <c r="I153" s="5" t="s">
        <v>344</v>
      </c>
      <c r="J153" s="18">
        <v>1227600</v>
      </c>
      <c r="K153" s="14"/>
      <c r="L153" s="45">
        <f t="shared" si="5"/>
        <v>1227600</v>
      </c>
      <c r="M153" s="14"/>
      <c r="N153" s="14">
        <f t="shared" si="4"/>
        <v>1227600</v>
      </c>
    </row>
    <row r="154" spans="1:14" s="3" customFormat="1" ht="96.75" customHeight="1">
      <c r="A154" s="27" t="s">
        <v>254</v>
      </c>
      <c r="B154" s="5" t="s">
        <v>337</v>
      </c>
      <c r="C154" s="5" t="s">
        <v>324</v>
      </c>
      <c r="D154" s="5" t="s">
        <v>351</v>
      </c>
      <c r="E154" s="5" t="s">
        <v>332</v>
      </c>
      <c r="F154" s="5" t="s">
        <v>354</v>
      </c>
      <c r="G154" s="5" t="s">
        <v>352</v>
      </c>
      <c r="H154" s="5" t="s">
        <v>245</v>
      </c>
      <c r="I154" s="5" t="s">
        <v>344</v>
      </c>
      <c r="J154" s="18">
        <v>383100</v>
      </c>
      <c r="K154" s="14"/>
      <c r="L154" s="45">
        <f t="shared" si="5"/>
        <v>383100</v>
      </c>
      <c r="M154" s="14"/>
      <c r="N154" s="14">
        <f aca="true" t="shared" si="6" ref="N154:N218">J154+M154</f>
        <v>383100</v>
      </c>
    </row>
    <row r="155" spans="1:14" s="3" customFormat="1" ht="33.75" customHeight="1">
      <c r="A155" s="22" t="s">
        <v>215</v>
      </c>
      <c r="B155" s="9" t="s">
        <v>365</v>
      </c>
      <c r="C155" s="7"/>
      <c r="D155" s="7"/>
      <c r="E155" s="7"/>
      <c r="F155" s="7"/>
      <c r="G155" s="7"/>
      <c r="H155" s="7"/>
      <c r="I155" s="7"/>
      <c r="J155" s="15">
        <f>SUM(J156:J167)</f>
        <v>4113025.9299999997</v>
      </c>
      <c r="K155" s="15">
        <f>SUM(K156:K167)</f>
        <v>0</v>
      </c>
      <c r="L155" s="15">
        <f>SUM(L156:L167)</f>
        <v>4110661.38</v>
      </c>
      <c r="M155" s="15">
        <f>SUM(M156:M167)</f>
        <v>0</v>
      </c>
      <c r="N155" s="15">
        <f>SUM(N156:N167)</f>
        <v>4113025.9299999997</v>
      </c>
    </row>
    <row r="156" spans="1:14" s="3" customFormat="1" ht="110.25">
      <c r="A156" s="23" t="s">
        <v>177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325</v>
      </c>
      <c r="J156" s="14">
        <v>3729900</v>
      </c>
      <c r="K156" s="14"/>
      <c r="L156" s="45">
        <f t="shared" si="5"/>
        <v>3729900</v>
      </c>
      <c r="M156" s="14"/>
      <c r="N156" s="14">
        <f t="shared" si="6"/>
        <v>3729900</v>
      </c>
    </row>
    <row r="157" spans="1:14" s="3" customFormat="1" ht="63">
      <c r="A157" s="23" t="s">
        <v>189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327</v>
      </c>
      <c r="J157" s="14">
        <v>145926.38</v>
      </c>
      <c r="K157" s="14"/>
      <c r="L157" s="45">
        <f t="shared" si="5"/>
        <v>145926.38</v>
      </c>
      <c r="M157" s="14">
        <v>7000</v>
      </c>
      <c r="N157" s="14">
        <f t="shared" si="6"/>
        <v>152926.38</v>
      </c>
    </row>
    <row r="158" spans="1:14" s="3" customFormat="1" ht="47.25">
      <c r="A158" s="23" t="s">
        <v>69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</v>
      </c>
      <c r="I158" s="5" t="s">
        <v>329</v>
      </c>
      <c r="J158" s="14">
        <v>100</v>
      </c>
      <c r="K158" s="14"/>
      <c r="L158" s="45">
        <f t="shared" si="5"/>
        <v>100</v>
      </c>
      <c r="M158" s="14"/>
      <c r="N158" s="14">
        <f t="shared" si="6"/>
        <v>100</v>
      </c>
    </row>
    <row r="159" spans="1:14" s="3" customFormat="1" ht="78.75">
      <c r="A159" s="23" t="s">
        <v>104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203</v>
      </c>
      <c r="I159" s="5" t="s">
        <v>327</v>
      </c>
      <c r="J159" s="14">
        <v>2364.55</v>
      </c>
      <c r="K159" s="14"/>
      <c r="L159" s="45"/>
      <c r="M159" s="14"/>
      <c r="N159" s="14">
        <f t="shared" si="6"/>
        <v>2364.55</v>
      </c>
    </row>
    <row r="160" spans="1:14" s="3" customFormat="1" ht="94.5">
      <c r="A160" s="23" t="s">
        <v>188</v>
      </c>
      <c r="B160" s="5" t="s">
        <v>365</v>
      </c>
      <c r="C160" s="5" t="s">
        <v>351</v>
      </c>
      <c r="D160" s="5" t="s">
        <v>330</v>
      </c>
      <c r="E160" s="5" t="s">
        <v>353</v>
      </c>
      <c r="F160" s="5" t="s">
        <v>354</v>
      </c>
      <c r="G160" s="5" t="s">
        <v>351</v>
      </c>
      <c r="H160" s="5" t="s">
        <v>4</v>
      </c>
      <c r="I160" s="5" t="s">
        <v>327</v>
      </c>
      <c r="J160" s="14">
        <v>102310</v>
      </c>
      <c r="K160" s="14"/>
      <c r="L160" s="45">
        <f t="shared" si="5"/>
        <v>102310</v>
      </c>
      <c r="M160" s="14"/>
      <c r="N160" s="14">
        <f t="shared" si="6"/>
        <v>102310</v>
      </c>
    </row>
    <row r="161" spans="1:14" s="3" customFormat="1" ht="63">
      <c r="A161" s="23" t="s">
        <v>77</v>
      </c>
      <c r="B161" s="5" t="s">
        <v>365</v>
      </c>
      <c r="C161" s="5" t="s">
        <v>351</v>
      </c>
      <c r="D161" s="5" t="s">
        <v>330</v>
      </c>
      <c r="E161" s="5" t="s">
        <v>186</v>
      </c>
      <c r="F161" s="5" t="s">
        <v>354</v>
      </c>
      <c r="G161" s="5" t="s">
        <v>353</v>
      </c>
      <c r="H161" s="5" t="s">
        <v>175</v>
      </c>
      <c r="I161" s="5" t="s">
        <v>327</v>
      </c>
      <c r="J161" s="14">
        <v>31325</v>
      </c>
      <c r="K161" s="14"/>
      <c r="L161" s="45">
        <f t="shared" si="5"/>
        <v>31325</v>
      </c>
      <c r="M161" s="14"/>
      <c r="N161" s="14">
        <f t="shared" si="6"/>
        <v>31325</v>
      </c>
    </row>
    <row r="162" spans="1:14" s="3" customFormat="1" ht="126">
      <c r="A162" s="24" t="s">
        <v>275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367</v>
      </c>
      <c r="I162" s="5" t="s">
        <v>325</v>
      </c>
      <c r="J162" s="14">
        <v>13300</v>
      </c>
      <c r="K162" s="14"/>
      <c r="L162" s="45">
        <f t="shared" si="5"/>
        <v>13300</v>
      </c>
      <c r="M162" s="14"/>
      <c r="N162" s="14">
        <f t="shared" si="6"/>
        <v>13300</v>
      </c>
    </row>
    <row r="163" spans="1:14" s="3" customFormat="1" ht="126">
      <c r="A163" s="24" t="s">
        <v>128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368</v>
      </c>
      <c r="I163" s="5" t="s">
        <v>325</v>
      </c>
      <c r="J163" s="14">
        <v>32500</v>
      </c>
      <c r="K163" s="14"/>
      <c r="L163" s="45">
        <f t="shared" si="5"/>
        <v>32500</v>
      </c>
      <c r="M163" s="14"/>
      <c r="N163" s="14">
        <f t="shared" si="6"/>
        <v>32500</v>
      </c>
    </row>
    <row r="164" spans="1:14" s="3" customFormat="1" ht="126">
      <c r="A164" s="24" t="s">
        <v>134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369</v>
      </c>
      <c r="I164" s="5" t="s">
        <v>325</v>
      </c>
      <c r="J164" s="14">
        <v>11800</v>
      </c>
      <c r="K164" s="14"/>
      <c r="L164" s="45">
        <f t="shared" si="5"/>
        <v>11800</v>
      </c>
      <c r="M164" s="14"/>
      <c r="N164" s="14">
        <f t="shared" si="6"/>
        <v>11800</v>
      </c>
    </row>
    <row r="165" spans="1:14" s="3" customFormat="1" ht="126">
      <c r="A165" s="24" t="s">
        <v>135</v>
      </c>
      <c r="B165" s="5" t="s">
        <v>365</v>
      </c>
      <c r="C165" s="5" t="s">
        <v>351</v>
      </c>
      <c r="D165" s="5" t="s">
        <v>330</v>
      </c>
      <c r="E165" s="5" t="s">
        <v>353</v>
      </c>
      <c r="F165" s="5" t="s">
        <v>354</v>
      </c>
      <c r="G165" s="5" t="s">
        <v>351</v>
      </c>
      <c r="H165" s="5" t="s">
        <v>370</v>
      </c>
      <c r="I165" s="5" t="s">
        <v>325</v>
      </c>
      <c r="J165" s="14">
        <v>22900</v>
      </c>
      <c r="K165" s="14"/>
      <c r="L165" s="45">
        <f t="shared" si="5"/>
        <v>22900</v>
      </c>
      <c r="M165" s="14"/>
      <c r="N165" s="14">
        <f t="shared" si="6"/>
        <v>22900</v>
      </c>
    </row>
    <row r="166" spans="1:14" s="3" customFormat="1" ht="126">
      <c r="A166" s="24" t="s">
        <v>281</v>
      </c>
      <c r="B166" s="5" t="s">
        <v>365</v>
      </c>
      <c r="C166" s="5" t="s">
        <v>331</v>
      </c>
      <c r="D166" s="5" t="s">
        <v>343</v>
      </c>
      <c r="E166" s="5" t="s">
        <v>353</v>
      </c>
      <c r="F166" s="5" t="s">
        <v>354</v>
      </c>
      <c r="G166" s="5" t="s">
        <v>330</v>
      </c>
      <c r="H166" s="5" t="s">
        <v>207</v>
      </c>
      <c r="I166" s="5" t="s">
        <v>327</v>
      </c>
      <c r="J166" s="14">
        <v>15000</v>
      </c>
      <c r="K166" s="14"/>
      <c r="L166" s="45">
        <f t="shared" si="5"/>
        <v>15000</v>
      </c>
      <c r="M166" s="14">
        <v>-7000</v>
      </c>
      <c r="N166" s="14">
        <f t="shared" si="6"/>
        <v>8000</v>
      </c>
    </row>
    <row r="167" spans="1:14" s="3" customFormat="1" ht="47.25">
      <c r="A167" s="26" t="s">
        <v>190</v>
      </c>
      <c r="B167" s="6" t="s">
        <v>365</v>
      </c>
      <c r="C167" s="6" t="s">
        <v>328</v>
      </c>
      <c r="D167" s="6" t="s">
        <v>351</v>
      </c>
      <c r="E167" s="6" t="s">
        <v>353</v>
      </c>
      <c r="F167" s="6" t="s">
        <v>354</v>
      </c>
      <c r="G167" s="6" t="s">
        <v>351</v>
      </c>
      <c r="H167" s="6" t="s">
        <v>192</v>
      </c>
      <c r="I167" s="6" t="s">
        <v>191</v>
      </c>
      <c r="J167" s="18">
        <v>5600</v>
      </c>
      <c r="K167" s="14"/>
      <c r="L167" s="45">
        <f t="shared" si="5"/>
        <v>5600</v>
      </c>
      <c r="M167" s="14"/>
      <c r="N167" s="14">
        <f t="shared" si="6"/>
        <v>5600</v>
      </c>
    </row>
    <row r="168" spans="1:14" s="3" customFormat="1" ht="62.25" customHeight="1">
      <c r="A168" s="28" t="s">
        <v>185</v>
      </c>
      <c r="B168" s="9" t="s">
        <v>371</v>
      </c>
      <c r="C168" s="7"/>
      <c r="D168" s="7"/>
      <c r="E168" s="7"/>
      <c r="F168" s="7"/>
      <c r="G168" s="7"/>
      <c r="H168" s="7"/>
      <c r="I168" s="7"/>
      <c r="J168" s="15">
        <f>SUM(J169:J184)</f>
        <v>2936307.43</v>
      </c>
      <c r="K168" s="15">
        <f>SUM(K169:K184)</f>
        <v>0</v>
      </c>
      <c r="L168" s="15">
        <f>SUM(L169:L184)</f>
        <v>2936307.43</v>
      </c>
      <c r="M168" s="15">
        <f>SUM(M169:M184)</f>
        <v>30000</v>
      </c>
      <c r="N168" s="15">
        <f>SUM(N169:N184)</f>
        <v>2966307.43</v>
      </c>
    </row>
    <row r="169" spans="1:14" s="3" customFormat="1" ht="94.5">
      <c r="A169" s="23" t="s">
        <v>188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351</v>
      </c>
      <c r="H169" s="5" t="s">
        <v>4</v>
      </c>
      <c r="I169" s="5" t="s">
        <v>327</v>
      </c>
      <c r="J169" s="14">
        <v>29500</v>
      </c>
      <c r="K169" s="14"/>
      <c r="L169" s="45">
        <f t="shared" si="5"/>
        <v>29500</v>
      </c>
      <c r="M169" s="14"/>
      <c r="N169" s="14">
        <f t="shared" si="6"/>
        <v>29500</v>
      </c>
    </row>
    <row r="170" spans="1:14" s="3" customFormat="1" ht="110.25">
      <c r="A170" s="23" t="s">
        <v>177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325</v>
      </c>
      <c r="J170" s="14">
        <v>2396800</v>
      </c>
      <c r="K170" s="14"/>
      <c r="L170" s="45">
        <f t="shared" si="5"/>
        <v>2396800</v>
      </c>
      <c r="M170" s="14"/>
      <c r="N170" s="14">
        <f t="shared" si="6"/>
        <v>2396800</v>
      </c>
    </row>
    <row r="171" spans="1:14" s="3" customFormat="1" ht="63">
      <c r="A171" s="23" t="s">
        <v>189</v>
      </c>
      <c r="B171" s="5" t="s">
        <v>371</v>
      </c>
      <c r="C171" s="5" t="s">
        <v>351</v>
      </c>
      <c r="D171" s="5" t="s">
        <v>328</v>
      </c>
      <c r="E171" s="5" t="s">
        <v>353</v>
      </c>
      <c r="F171" s="5" t="s">
        <v>354</v>
      </c>
      <c r="G171" s="5" t="s">
        <v>352</v>
      </c>
      <c r="H171" s="5" t="s">
        <v>2</v>
      </c>
      <c r="I171" s="5" t="s">
        <v>327</v>
      </c>
      <c r="J171" s="14">
        <v>107100</v>
      </c>
      <c r="K171" s="14"/>
      <c r="L171" s="45">
        <f t="shared" si="5"/>
        <v>107100</v>
      </c>
      <c r="M171" s="14"/>
      <c r="N171" s="14">
        <f t="shared" si="6"/>
        <v>107100</v>
      </c>
    </row>
    <row r="172" spans="1:14" s="3" customFormat="1" ht="63">
      <c r="A172" s="23" t="s">
        <v>77</v>
      </c>
      <c r="B172" s="5" t="s">
        <v>371</v>
      </c>
      <c r="C172" s="5" t="s">
        <v>351</v>
      </c>
      <c r="D172" s="5" t="s">
        <v>328</v>
      </c>
      <c r="E172" s="5" t="s">
        <v>186</v>
      </c>
      <c r="F172" s="5" t="s">
        <v>354</v>
      </c>
      <c r="G172" s="5" t="s">
        <v>353</v>
      </c>
      <c r="H172" s="5" t="s">
        <v>175</v>
      </c>
      <c r="I172" s="5" t="s">
        <v>327</v>
      </c>
      <c r="J172" s="14">
        <v>21525</v>
      </c>
      <c r="K172" s="14"/>
      <c r="L172" s="45">
        <f t="shared" si="5"/>
        <v>21525</v>
      </c>
      <c r="M172" s="14"/>
      <c r="N172" s="14">
        <f t="shared" si="6"/>
        <v>21525</v>
      </c>
    </row>
    <row r="173" spans="1:14" s="3" customFormat="1" ht="78.75">
      <c r="A173" s="23" t="s">
        <v>259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203</v>
      </c>
      <c r="I173" s="5" t="s">
        <v>327</v>
      </c>
      <c r="J173" s="14">
        <v>3258.43</v>
      </c>
      <c r="K173" s="14"/>
      <c r="L173" s="45">
        <f t="shared" si="5"/>
        <v>3258.43</v>
      </c>
      <c r="M173" s="14"/>
      <c r="N173" s="14">
        <f t="shared" si="6"/>
        <v>3258.43</v>
      </c>
    </row>
    <row r="174" spans="1:14" s="3" customFormat="1" ht="78.75">
      <c r="A174" s="24" t="s">
        <v>213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372</v>
      </c>
      <c r="I174" s="5" t="s">
        <v>327</v>
      </c>
      <c r="J174" s="14">
        <v>70000</v>
      </c>
      <c r="K174" s="14"/>
      <c r="L174" s="45">
        <f t="shared" si="5"/>
        <v>70000</v>
      </c>
      <c r="M174" s="14"/>
      <c r="N174" s="14">
        <f t="shared" si="6"/>
        <v>70000</v>
      </c>
    </row>
    <row r="175" spans="1:14" s="3" customFormat="1" ht="143.25" customHeight="1">
      <c r="A175" s="24" t="s">
        <v>136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403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2.5" customHeight="1">
      <c r="A176" s="24" t="s">
        <v>289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404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238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405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290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352</v>
      </c>
      <c r="H178" s="5" t="s">
        <v>406</v>
      </c>
      <c r="I178" s="5" t="s">
        <v>325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79.5" customHeight="1">
      <c r="A179" s="24" t="s">
        <v>28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13</v>
      </c>
      <c r="I179" s="5" t="s">
        <v>327</v>
      </c>
      <c r="J179" s="14">
        <v>100000</v>
      </c>
      <c r="K179" s="14"/>
      <c r="L179" s="45">
        <f t="shared" si="5"/>
        <v>100000</v>
      </c>
      <c r="M179" s="14">
        <v>30000</v>
      </c>
      <c r="N179" s="14">
        <f t="shared" si="6"/>
        <v>130000</v>
      </c>
    </row>
    <row r="180" spans="1:14" s="3" customFormat="1" ht="96.75" customHeight="1">
      <c r="A180" s="24" t="s">
        <v>142</v>
      </c>
      <c r="B180" s="5" t="s">
        <v>371</v>
      </c>
      <c r="C180" s="5" t="s">
        <v>351</v>
      </c>
      <c r="D180" s="5" t="s">
        <v>328</v>
      </c>
      <c r="E180" s="5" t="s">
        <v>353</v>
      </c>
      <c r="F180" s="5" t="s">
        <v>354</v>
      </c>
      <c r="G180" s="5" t="s">
        <v>330</v>
      </c>
      <c r="H180" s="5" t="s">
        <v>202</v>
      </c>
      <c r="I180" s="5" t="s">
        <v>327</v>
      </c>
      <c r="J180" s="14">
        <v>22224</v>
      </c>
      <c r="K180" s="14"/>
      <c r="L180" s="45">
        <f t="shared" si="5"/>
        <v>22224</v>
      </c>
      <c r="M180" s="14"/>
      <c r="N180" s="14">
        <f t="shared" si="6"/>
        <v>22224</v>
      </c>
    </row>
    <row r="181" spans="1:14" s="3" customFormat="1" ht="96.75" customHeight="1">
      <c r="A181" s="42" t="s">
        <v>57</v>
      </c>
      <c r="B181" s="5" t="s">
        <v>371</v>
      </c>
      <c r="C181" s="5" t="s">
        <v>351</v>
      </c>
      <c r="D181" s="5" t="s">
        <v>328</v>
      </c>
      <c r="E181" s="5" t="s">
        <v>225</v>
      </c>
      <c r="F181" s="5" t="s">
        <v>419</v>
      </c>
      <c r="G181" s="5" t="s">
        <v>420</v>
      </c>
      <c r="H181" s="5" t="s">
        <v>211</v>
      </c>
      <c r="I181" s="5" t="s">
        <v>327</v>
      </c>
      <c r="J181" s="14">
        <v>13100</v>
      </c>
      <c r="K181" s="14"/>
      <c r="L181" s="45">
        <f t="shared" si="5"/>
        <v>13100</v>
      </c>
      <c r="M181" s="14"/>
      <c r="N181" s="14">
        <f t="shared" si="6"/>
        <v>13100</v>
      </c>
    </row>
    <row r="182" spans="1:14" s="3" customFormat="1" ht="63">
      <c r="A182" s="23" t="s">
        <v>218</v>
      </c>
      <c r="B182" s="5" t="s">
        <v>371</v>
      </c>
      <c r="C182" s="5" t="s">
        <v>347</v>
      </c>
      <c r="D182" s="5" t="s">
        <v>342</v>
      </c>
      <c r="E182" s="5" t="s">
        <v>330</v>
      </c>
      <c r="F182" s="5" t="s">
        <v>354</v>
      </c>
      <c r="G182" s="5" t="s">
        <v>353</v>
      </c>
      <c r="H182" s="5" t="s">
        <v>373</v>
      </c>
      <c r="I182" s="5" t="s">
        <v>327</v>
      </c>
      <c r="J182" s="14">
        <v>100000</v>
      </c>
      <c r="K182" s="14"/>
      <c r="L182" s="45">
        <f t="shared" si="5"/>
        <v>100000</v>
      </c>
      <c r="M182" s="14"/>
      <c r="N182" s="14">
        <f t="shared" si="6"/>
        <v>100000</v>
      </c>
    </row>
    <row r="183" spans="1:14" s="3" customFormat="1" ht="63">
      <c r="A183" s="23" t="s">
        <v>219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374</v>
      </c>
      <c r="I183" s="5" t="s">
        <v>327</v>
      </c>
      <c r="J183" s="14">
        <v>2000</v>
      </c>
      <c r="K183" s="14"/>
      <c r="L183" s="45">
        <f t="shared" si="5"/>
        <v>2000</v>
      </c>
      <c r="M183" s="14"/>
      <c r="N183" s="14">
        <f t="shared" si="6"/>
        <v>2000</v>
      </c>
    </row>
    <row r="184" spans="1:14" s="3" customFormat="1" ht="63">
      <c r="A184" s="23" t="s">
        <v>220</v>
      </c>
      <c r="B184" s="5" t="s">
        <v>371</v>
      </c>
      <c r="C184" s="5" t="s">
        <v>347</v>
      </c>
      <c r="D184" s="5" t="s">
        <v>348</v>
      </c>
      <c r="E184" s="5" t="s">
        <v>333</v>
      </c>
      <c r="F184" s="5" t="s">
        <v>345</v>
      </c>
      <c r="G184" s="5" t="s">
        <v>351</v>
      </c>
      <c r="H184" s="5" t="s">
        <v>384</v>
      </c>
      <c r="I184" s="5" t="s">
        <v>327</v>
      </c>
      <c r="J184" s="14">
        <v>20000</v>
      </c>
      <c r="K184" s="14"/>
      <c r="L184" s="45">
        <f t="shared" si="5"/>
        <v>20000</v>
      </c>
      <c r="M184" s="14"/>
      <c r="N184" s="14">
        <f t="shared" si="6"/>
        <v>20000</v>
      </c>
    </row>
    <row r="185" spans="1:14" s="3" customFormat="1" ht="48.75" customHeight="1">
      <c r="A185" s="28" t="s">
        <v>216</v>
      </c>
      <c r="B185" s="9" t="s">
        <v>385</v>
      </c>
      <c r="C185" s="7"/>
      <c r="D185" s="7"/>
      <c r="E185" s="7"/>
      <c r="F185" s="7"/>
      <c r="G185" s="7"/>
      <c r="H185" s="7"/>
      <c r="I185" s="7"/>
      <c r="J185" s="15">
        <f>SUM(J186:J207)</f>
        <v>36550129.089999996</v>
      </c>
      <c r="K185" s="15">
        <f>SUM(K186:K207)</f>
        <v>0</v>
      </c>
      <c r="L185" s="15">
        <f>SUM(L186:L207)</f>
        <v>35654365.3</v>
      </c>
      <c r="M185" s="15">
        <f>SUM(M186:M207)</f>
        <v>0</v>
      </c>
      <c r="N185" s="15">
        <f>SUM(N186:N207)</f>
        <v>36550129.089999996</v>
      </c>
    </row>
    <row r="186" spans="1:14" s="3" customFormat="1" ht="94.5">
      <c r="A186" s="23" t="s">
        <v>188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351</v>
      </c>
      <c r="H186" s="5" t="s">
        <v>4</v>
      </c>
      <c r="I186" s="5" t="s">
        <v>327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177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325</v>
      </c>
      <c r="J187" s="14">
        <v>1323570</v>
      </c>
      <c r="K187" s="14"/>
      <c r="L187" s="45">
        <f t="shared" si="5"/>
        <v>1323570</v>
      </c>
      <c r="M187" s="14"/>
      <c r="N187" s="14">
        <f t="shared" si="6"/>
        <v>1323570</v>
      </c>
    </row>
    <row r="188" spans="1:14" s="3" customFormat="1" ht="63">
      <c r="A188" s="23" t="s">
        <v>189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347</v>
      </c>
      <c r="H188" s="5" t="s">
        <v>2</v>
      </c>
      <c r="I188" s="5" t="s">
        <v>327</v>
      </c>
      <c r="J188" s="14">
        <v>61400</v>
      </c>
      <c r="K188" s="14"/>
      <c r="L188" s="45">
        <f t="shared" si="5"/>
        <v>61400</v>
      </c>
      <c r="M188" s="14"/>
      <c r="N188" s="14">
        <f t="shared" si="6"/>
        <v>61400</v>
      </c>
    </row>
    <row r="189" spans="1:14" s="3" customFormat="1" ht="46.5" customHeight="1">
      <c r="A189" s="23" t="s">
        <v>29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330</v>
      </c>
      <c r="H189" s="5" t="s">
        <v>15</v>
      </c>
      <c r="I189" s="5" t="s">
        <v>327</v>
      </c>
      <c r="J189" s="14">
        <v>56600</v>
      </c>
      <c r="K189" s="14"/>
      <c r="L189" s="45">
        <f t="shared" si="5"/>
        <v>56600</v>
      </c>
      <c r="M189" s="14"/>
      <c r="N189" s="14">
        <f t="shared" si="6"/>
        <v>56600</v>
      </c>
    </row>
    <row r="190" spans="1:14" s="3" customFormat="1" ht="78.75">
      <c r="A190" s="23" t="s">
        <v>259</v>
      </c>
      <c r="B190" s="5" t="s">
        <v>385</v>
      </c>
      <c r="C190" s="5" t="s">
        <v>351</v>
      </c>
      <c r="D190" s="5" t="s">
        <v>328</v>
      </c>
      <c r="E190" s="5" t="s">
        <v>353</v>
      </c>
      <c r="F190" s="5" t="s">
        <v>354</v>
      </c>
      <c r="G190" s="5" t="s">
        <v>347</v>
      </c>
      <c r="H190" s="5" t="s">
        <v>203</v>
      </c>
      <c r="I190" s="5" t="s">
        <v>327</v>
      </c>
      <c r="J190" s="14">
        <v>2866.21</v>
      </c>
      <c r="K190" s="14"/>
      <c r="L190" s="45"/>
      <c r="M190" s="14"/>
      <c r="N190" s="14">
        <f t="shared" si="6"/>
        <v>2866.21</v>
      </c>
    </row>
    <row r="191" spans="1:14" s="3" customFormat="1" ht="63">
      <c r="A191" s="23" t="s">
        <v>77</v>
      </c>
      <c r="B191" s="5" t="s">
        <v>385</v>
      </c>
      <c r="C191" s="5" t="s">
        <v>351</v>
      </c>
      <c r="D191" s="5" t="s">
        <v>328</v>
      </c>
      <c r="E191" s="5" t="s">
        <v>186</v>
      </c>
      <c r="F191" s="5" t="s">
        <v>354</v>
      </c>
      <c r="G191" s="5" t="s">
        <v>353</v>
      </c>
      <c r="H191" s="5" t="s">
        <v>175</v>
      </c>
      <c r="I191" s="5" t="s">
        <v>327</v>
      </c>
      <c r="J191" s="14">
        <v>12275</v>
      </c>
      <c r="K191" s="14"/>
      <c r="L191" s="45">
        <f t="shared" si="5"/>
        <v>12275</v>
      </c>
      <c r="M191" s="14"/>
      <c r="N191" s="14">
        <f t="shared" si="6"/>
        <v>12275</v>
      </c>
    </row>
    <row r="192" spans="1:14" s="3" customFormat="1" ht="47.25">
      <c r="A192" s="23" t="s">
        <v>221</v>
      </c>
      <c r="B192" s="5" t="s">
        <v>385</v>
      </c>
      <c r="C192" s="5" t="s">
        <v>347</v>
      </c>
      <c r="D192" s="5" t="s">
        <v>343</v>
      </c>
      <c r="E192" s="5" t="s">
        <v>130</v>
      </c>
      <c r="F192" s="5" t="s">
        <v>354</v>
      </c>
      <c r="G192" s="5" t="s">
        <v>351</v>
      </c>
      <c r="H192" s="5" t="s">
        <v>386</v>
      </c>
      <c r="I192" s="5" t="s">
        <v>327</v>
      </c>
      <c r="J192" s="14">
        <v>68494</v>
      </c>
      <c r="K192" s="14"/>
      <c r="L192" s="45">
        <f t="shared" si="5"/>
        <v>68494</v>
      </c>
      <c r="M192" s="14"/>
      <c r="N192" s="14">
        <f t="shared" si="6"/>
        <v>68494</v>
      </c>
    </row>
    <row r="193" spans="1:14" s="3" customFormat="1" ht="92.25" customHeight="1">
      <c r="A193" s="24" t="s">
        <v>42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286</v>
      </c>
      <c r="I193" s="5" t="s">
        <v>329</v>
      </c>
      <c r="J193" s="14">
        <v>7396450.37</v>
      </c>
      <c r="K193" s="14"/>
      <c r="L193" s="45">
        <f t="shared" si="5"/>
        <v>7396450.37</v>
      </c>
      <c r="M193" s="14"/>
      <c r="N193" s="14">
        <f t="shared" si="6"/>
        <v>7396450.37</v>
      </c>
    </row>
    <row r="194" spans="1:14" s="3" customFormat="1" ht="94.5">
      <c r="A194" s="24" t="s">
        <v>288</v>
      </c>
      <c r="B194" s="5" t="s">
        <v>385</v>
      </c>
      <c r="C194" s="5" t="s">
        <v>347</v>
      </c>
      <c r="D194" s="5" t="s">
        <v>332</v>
      </c>
      <c r="E194" s="5" t="s">
        <v>343</v>
      </c>
      <c r="F194" s="5" t="s">
        <v>354</v>
      </c>
      <c r="G194" s="5" t="s">
        <v>351</v>
      </c>
      <c r="H194" s="5" t="s">
        <v>287</v>
      </c>
      <c r="I194" s="5" t="s">
        <v>329</v>
      </c>
      <c r="J194" s="14">
        <v>1050629.58</v>
      </c>
      <c r="K194" s="14"/>
      <c r="L194" s="45">
        <f t="shared" si="5"/>
        <v>1050629.58</v>
      </c>
      <c r="M194" s="14"/>
      <c r="N194" s="14">
        <f t="shared" si="6"/>
        <v>1050629.58</v>
      </c>
    </row>
    <row r="195" spans="1:14" s="3" customFormat="1" ht="50.25" customHeight="1">
      <c r="A195" s="23" t="s">
        <v>222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388</v>
      </c>
      <c r="I195" s="5" t="s">
        <v>327</v>
      </c>
      <c r="J195" s="14">
        <v>124300</v>
      </c>
      <c r="K195" s="14"/>
      <c r="L195" s="45">
        <f t="shared" si="5"/>
        <v>124300</v>
      </c>
      <c r="M195" s="14"/>
      <c r="N195" s="14">
        <f t="shared" si="6"/>
        <v>124300</v>
      </c>
    </row>
    <row r="196" spans="1:14" s="3" customFormat="1" ht="63">
      <c r="A196" s="23" t="s">
        <v>43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389</v>
      </c>
      <c r="I196" s="5" t="s">
        <v>327</v>
      </c>
      <c r="J196" s="14">
        <v>2090689.43</v>
      </c>
      <c r="K196" s="14"/>
      <c r="L196" s="45">
        <f t="shared" si="5"/>
        <v>2090689.43</v>
      </c>
      <c r="M196" s="14"/>
      <c r="N196" s="14">
        <f>J196+M196</f>
        <v>2090689.43</v>
      </c>
    </row>
    <row r="197" spans="1:14" s="3" customFormat="1" ht="94.5">
      <c r="A197" s="23" t="s">
        <v>395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351</v>
      </c>
      <c r="H197" s="5" t="s">
        <v>394</v>
      </c>
      <c r="I197" s="5" t="s">
        <v>327</v>
      </c>
      <c r="J197" s="14">
        <v>5515765.32</v>
      </c>
      <c r="K197" s="14"/>
      <c r="L197" s="45">
        <f t="shared" si="5"/>
        <v>5515765.32</v>
      </c>
      <c r="M197" s="14"/>
      <c r="N197" s="14">
        <f>J197+M197</f>
        <v>5515765.32</v>
      </c>
    </row>
    <row r="198" spans="1:14" s="3" customFormat="1" ht="252.75" customHeight="1">
      <c r="A198" s="24" t="s">
        <v>295</v>
      </c>
      <c r="B198" s="5" t="s">
        <v>385</v>
      </c>
      <c r="C198" s="5" t="s">
        <v>347</v>
      </c>
      <c r="D198" s="5" t="s">
        <v>342</v>
      </c>
      <c r="E198" s="5" t="s">
        <v>330</v>
      </c>
      <c r="F198" s="5" t="s">
        <v>354</v>
      </c>
      <c r="G198" s="5" t="s">
        <v>352</v>
      </c>
      <c r="H198" s="5" t="s">
        <v>387</v>
      </c>
      <c r="I198" s="5" t="s">
        <v>366</v>
      </c>
      <c r="J198" s="14">
        <v>7273209.93</v>
      </c>
      <c r="K198" s="14"/>
      <c r="L198" s="45">
        <f t="shared" si="5"/>
        <v>7273209.93</v>
      </c>
      <c r="M198" s="14"/>
      <c r="N198" s="14">
        <f t="shared" si="6"/>
        <v>7273209.93</v>
      </c>
    </row>
    <row r="199" spans="1:14" s="3" customFormat="1" ht="78.75">
      <c r="A199" s="24" t="s">
        <v>44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390</v>
      </c>
      <c r="I199" s="5" t="s">
        <v>327</v>
      </c>
      <c r="J199" s="14">
        <v>90000</v>
      </c>
      <c r="K199" s="14"/>
      <c r="L199" s="45">
        <f t="shared" si="5"/>
        <v>90000</v>
      </c>
      <c r="M199" s="14"/>
      <c r="N199" s="14">
        <f t="shared" si="6"/>
        <v>90000</v>
      </c>
    </row>
    <row r="200" spans="1:14" s="3" customFormat="1" ht="77.25" customHeight="1">
      <c r="A200" s="34" t="s">
        <v>233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232</v>
      </c>
      <c r="I200" s="5" t="s">
        <v>327</v>
      </c>
      <c r="J200" s="14">
        <v>500000</v>
      </c>
      <c r="K200" s="14"/>
      <c r="L200" s="45">
        <f t="shared" si="5"/>
        <v>500000</v>
      </c>
      <c r="M200" s="14"/>
      <c r="N200" s="14">
        <f t="shared" si="6"/>
        <v>500000</v>
      </c>
    </row>
    <row r="201" spans="1:14" s="3" customFormat="1" ht="95.25" customHeight="1">
      <c r="A201" s="34" t="s">
        <v>260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261</v>
      </c>
      <c r="I201" s="5" t="s">
        <v>327</v>
      </c>
      <c r="J201" s="14">
        <v>337427.88</v>
      </c>
      <c r="K201" s="14"/>
      <c r="L201" s="45">
        <f t="shared" si="5"/>
        <v>337427.88</v>
      </c>
      <c r="M201" s="14"/>
      <c r="N201" s="14">
        <f t="shared" si="6"/>
        <v>337427.88</v>
      </c>
    </row>
    <row r="202" spans="1:14" s="3" customFormat="1" ht="77.25" customHeight="1">
      <c r="A202" s="34" t="s">
        <v>383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179</v>
      </c>
      <c r="I202" s="5" t="s">
        <v>327</v>
      </c>
      <c r="J202" s="14">
        <v>1101002</v>
      </c>
      <c r="K202" s="14"/>
      <c r="L202" s="45">
        <f t="shared" si="5"/>
        <v>1101002</v>
      </c>
      <c r="M202" s="14"/>
      <c r="N202" s="14">
        <f t="shared" si="6"/>
        <v>1101002</v>
      </c>
    </row>
    <row r="203" spans="1:14" s="3" customFormat="1" ht="78.75" customHeight="1">
      <c r="A203" s="34" t="s">
        <v>105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106</v>
      </c>
      <c r="I203" s="5" t="s">
        <v>327</v>
      </c>
      <c r="J203" s="14">
        <v>142897.58</v>
      </c>
      <c r="K203" s="14"/>
      <c r="L203" s="45"/>
      <c r="M203" s="14"/>
      <c r="N203" s="14">
        <f t="shared" si="6"/>
        <v>142897.58</v>
      </c>
    </row>
    <row r="204" spans="1:14" s="3" customFormat="1" ht="63" customHeight="1">
      <c r="A204" s="34" t="s">
        <v>426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379</v>
      </c>
      <c r="I204" s="5" t="s">
        <v>391</v>
      </c>
      <c r="J204" s="14">
        <v>68436</v>
      </c>
      <c r="K204" s="14"/>
      <c r="L204" s="45">
        <f>J204+K204</f>
        <v>68436</v>
      </c>
      <c r="M204" s="14"/>
      <c r="N204" s="14">
        <f>J204+M204</f>
        <v>68436</v>
      </c>
    </row>
    <row r="205" spans="1:14" s="3" customFormat="1" ht="78.75">
      <c r="A205" s="24" t="s">
        <v>122</v>
      </c>
      <c r="B205" s="5" t="s">
        <v>385</v>
      </c>
      <c r="C205" s="5" t="s">
        <v>343</v>
      </c>
      <c r="D205" s="5" t="s">
        <v>352</v>
      </c>
      <c r="E205" s="5" t="s">
        <v>347</v>
      </c>
      <c r="F205" s="5" t="s">
        <v>345</v>
      </c>
      <c r="G205" s="5" t="s">
        <v>351</v>
      </c>
      <c r="H205" s="5" t="s">
        <v>150</v>
      </c>
      <c r="I205" s="5" t="s">
        <v>391</v>
      </c>
      <c r="J205" s="14">
        <v>8497915.79</v>
      </c>
      <c r="K205" s="14"/>
      <c r="L205" s="45">
        <f t="shared" si="5"/>
        <v>8497915.79</v>
      </c>
      <c r="M205" s="14"/>
      <c r="N205" s="14">
        <f t="shared" si="6"/>
        <v>8497915.79</v>
      </c>
    </row>
    <row r="206" spans="1:14" s="3" customFormat="1" ht="93.75" customHeight="1">
      <c r="A206" s="50" t="s">
        <v>422</v>
      </c>
      <c r="B206" s="5" t="s">
        <v>385</v>
      </c>
      <c r="C206" s="5" t="s">
        <v>330</v>
      </c>
      <c r="D206" s="5" t="s">
        <v>343</v>
      </c>
      <c r="E206" s="5" t="s">
        <v>79</v>
      </c>
      <c r="F206" s="5" t="s">
        <v>345</v>
      </c>
      <c r="G206" s="5" t="s">
        <v>351</v>
      </c>
      <c r="H206" s="5" t="s">
        <v>80</v>
      </c>
      <c r="I206" s="5" t="s">
        <v>329</v>
      </c>
      <c r="J206" s="14">
        <v>750000</v>
      </c>
      <c r="K206" s="14"/>
      <c r="L206" s="45"/>
      <c r="M206" s="14"/>
      <c r="N206" s="14">
        <f t="shared" si="6"/>
        <v>750000</v>
      </c>
    </row>
    <row r="207" spans="1:14" s="3" customFormat="1" ht="77.25" customHeight="1">
      <c r="A207" s="55" t="s">
        <v>433</v>
      </c>
      <c r="B207" s="5" t="s">
        <v>385</v>
      </c>
      <c r="C207" s="5" t="s">
        <v>330</v>
      </c>
      <c r="D207" s="5" t="s">
        <v>343</v>
      </c>
      <c r="E207" s="5" t="s">
        <v>79</v>
      </c>
      <c r="F207" s="5" t="s">
        <v>345</v>
      </c>
      <c r="G207" s="5" t="s">
        <v>351</v>
      </c>
      <c r="H207" s="5" t="s">
        <v>432</v>
      </c>
      <c r="I207" s="5" t="s">
        <v>327</v>
      </c>
      <c r="J207" s="14">
        <v>50000</v>
      </c>
      <c r="K207" s="14"/>
      <c r="L207" s="45">
        <f t="shared" si="5"/>
        <v>50000</v>
      </c>
      <c r="M207" s="14"/>
      <c r="N207" s="14">
        <f t="shared" si="6"/>
        <v>50000</v>
      </c>
    </row>
    <row r="208" spans="1:14" s="3" customFormat="1" ht="48" customHeight="1">
      <c r="A208" s="22" t="s">
        <v>217</v>
      </c>
      <c r="B208" s="9" t="s">
        <v>410</v>
      </c>
      <c r="C208" s="7"/>
      <c r="D208" s="7"/>
      <c r="E208" s="7"/>
      <c r="F208" s="7"/>
      <c r="G208" s="7"/>
      <c r="H208" s="7"/>
      <c r="I208" s="7"/>
      <c r="J208" s="15">
        <f>SUM(J209:J214)</f>
        <v>3793377.87</v>
      </c>
      <c r="K208" s="15">
        <f>SUM(K209:K214)</f>
        <v>0</v>
      </c>
      <c r="L208" s="15">
        <f>SUM(L209:L214)</f>
        <v>3793377.87</v>
      </c>
      <c r="M208" s="15">
        <f>SUM(M209:M214)</f>
        <v>0</v>
      </c>
      <c r="N208" s="15">
        <f>SUM(N209:N214)</f>
        <v>3793377.87</v>
      </c>
    </row>
    <row r="209" spans="1:14" s="3" customFormat="1" ht="94.5">
      <c r="A209" s="23" t="s">
        <v>188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351</v>
      </c>
      <c r="H209" s="5" t="s">
        <v>4</v>
      </c>
      <c r="I209" s="5" t="s">
        <v>327</v>
      </c>
      <c r="J209" s="14">
        <v>36200</v>
      </c>
      <c r="K209" s="14"/>
      <c r="L209" s="45">
        <f t="shared" si="5"/>
        <v>36200</v>
      </c>
      <c r="M209" s="14"/>
      <c r="N209" s="14">
        <f t="shared" si="6"/>
        <v>36200</v>
      </c>
    </row>
    <row r="210" spans="1:14" s="3" customFormat="1" ht="110.25">
      <c r="A210" s="23" t="s">
        <v>177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</v>
      </c>
      <c r="I210" s="5" t="s">
        <v>325</v>
      </c>
      <c r="J210" s="14">
        <v>2955200</v>
      </c>
      <c r="K210" s="14"/>
      <c r="L210" s="45">
        <f t="shared" si="5"/>
        <v>2955200</v>
      </c>
      <c r="M210" s="14"/>
      <c r="N210" s="14">
        <f t="shared" si="6"/>
        <v>2955200</v>
      </c>
    </row>
    <row r="211" spans="1:14" s="3" customFormat="1" ht="63">
      <c r="A211" s="23" t="s">
        <v>189</v>
      </c>
      <c r="B211" s="5" t="s">
        <v>410</v>
      </c>
      <c r="C211" s="5" t="s">
        <v>351</v>
      </c>
      <c r="D211" s="5" t="s">
        <v>328</v>
      </c>
      <c r="E211" s="5" t="s">
        <v>353</v>
      </c>
      <c r="F211" s="5" t="s">
        <v>354</v>
      </c>
      <c r="G211" s="5" t="s">
        <v>347</v>
      </c>
      <c r="H211" s="5" t="s">
        <v>2</v>
      </c>
      <c r="I211" s="5" t="s">
        <v>327</v>
      </c>
      <c r="J211" s="14">
        <v>104900</v>
      </c>
      <c r="K211" s="14"/>
      <c r="L211" s="45">
        <f>J211+K211</f>
        <v>104900</v>
      </c>
      <c r="M211" s="14"/>
      <c r="N211" s="14">
        <f t="shared" si="6"/>
        <v>104900</v>
      </c>
    </row>
    <row r="212" spans="1:14" s="3" customFormat="1" ht="78.75">
      <c r="A212" s="23" t="s">
        <v>41</v>
      </c>
      <c r="B212" s="5" t="s">
        <v>410</v>
      </c>
      <c r="C212" s="5" t="s">
        <v>351</v>
      </c>
      <c r="D212" s="5" t="s">
        <v>328</v>
      </c>
      <c r="E212" s="5" t="s">
        <v>353</v>
      </c>
      <c r="F212" s="5" t="s">
        <v>354</v>
      </c>
      <c r="G212" s="5" t="s">
        <v>347</v>
      </c>
      <c r="H212" s="5" t="s">
        <v>203</v>
      </c>
      <c r="I212" s="5" t="s">
        <v>327</v>
      </c>
      <c r="J212" s="14">
        <v>3427.87</v>
      </c>
      <c r="K212" s="14"/>
      <c r="L212" s="45">
        <f t="shared" si="5"/>
        <v>3427.87</v>
      </c>
      <c r="M212" s="14"/>
      <c r="N212" s="14">
        <f t="shared" si="6"/>
        <v>3427.87</v>
      </c>
    </row>
    <row r="213" spans="1:14" s="3" customFormat="1" ht="63">
      <c r="A213" s="23" t="s">
        <v>127</v>
      </c>
      <c r="B213" s="5" t="s">
        <v>410</v>
      </c>
      <c r="C213" s="5" t="s">
        <v>351</v>
      </c>
      <c r="D213" s="5" t="s">
        <v>328</v>
      </c>
      <c r="E213" s="5" t="s">
        <v>186</v>
      </c>
      <c r="F213" s="5" t="s">
        <v>354</v>
      </c>
      <c r="G213" s="5" t="s">
        <v>353</v>
      </c>
      <c r="H213" s="5" t="s">
        <v>175</v>
      </c>
      <c r="I213" s="5" t="s">
        <v>327</v>
      </c>
      <c r="J213" s="14">
        <v>23650</v>
      </c>
      <c r="K213" s="14"/>
      <c r="L213" s="45">
        <f t="shared" si="5"/>
        <v>23650</v>
      </c>
      <c r="M213" s="14"/>
      <c r="N213" s="14">
        <f t="shared" si="6"/>
        <v>23650</v>
      </c>
    </row>
    <row r="214" spans="1:14" s="3" customFormat="1" ht="93" customHeight="1">
      <c r="A214" s="25" t="s">
        <v>429</v>
      </c>
      <c r="B214" s="5" t="s">
        <v>410</v>
      </c>
      <c r="C214" s="5" t="s">
        <v>333</v>
      </c>
      <c r="D214" s="5" t="s">
        <v>347</v>
      </c>
      <c r="E214" s="5" t="s">
        <v>427</v>
      </c>
      <c r="F214" s="5" t="s">
        <v>354</v>
      </c>
      <c r="G214" s="5" t="s">
        <v>351</v>
      </c>
      <c r="H214" s="5" t="s">
        <v>428</v>
      </c>
      <c r="I214" s="5" t="s">
        <v>391</v>
      </c>
      <c r="J214" s="14">
        <v>670000</v>
      </c>
      <c r="K214" s="14"/>
      <c r="L214" s="45">
        <f>J214+K214</f>
        <v>670000</v>
      </c>
      <c r="M214" s="14"/>
      <c r="N214" s="14">
        <f t="shared" si="6"/>
        <v>670000</v>
      </c>
    </row>
    <row r="215" spans="1:14" s="3" customFormat="1" ht="49.5" customHeight="1">
      <c r="A215" s="22" t="s">
        <v>392</v>
      </c>
      <c r="B215" s="9" t="s">
        <v>393</v>
      </c>
      <c r="C215" s="7"/>
      <c r="D215" s="7"/>
      <c r="E215" s="7"/>
      <c r="F215" s="7"/>
      <c r="G215" s="7"/>
      <c r="H215" s="7"/>
      <c r="I215" s="7"/>
      <c r="J215" s="15">
        <f>SUM(J216:J265)</f>
        <v>80788524.20000002</v>
      </c>
      <c r="K215" s="15">
        <f>SUM(K216:K265)</f>
        <v>0</v>
      </c>
      <c r="L215" s="15">
        <f>SUM(L216:L265)</f>
        <v>78181762.2</v>
      </c>
      <c r="M215" s="15">
        <f>SUM(M216:M265)</f>
        <v>0</v>
      </c>
      <c r="N215" s="15">
        <f>SUM(N216:N265)</f>
        <v>80788524.20000002</v>
      </c>
    </row>
    <row r="216" spans="1:14" s="13" customFormat="1" ht="49.5" customHeight="1">
      <c r="A216" s="25" t="s">
        <v>58</v>
      </c>
      <c r="B216" s="6" t="s">
        <v>393</v>
      </c>
      <c r="C216" s="6" t="s">
        <v>351</v>
      </c>
      <c r="D216" s="6" t="s">
        <v>328</v>
      </c>
      <c r="E216" s="6" t="s">
        <v>353</v>
      </c>
      <c r="F216" s="6" t="s">
        <v>354</v>
      </c>
      <c r="G216" s="6" t="s">
        <v>352</v>
      </c>
      <c r="H216" s="6" t="s">
        <v>193</v>
      </c>
      <c r="I216" s="6" t="s">
        <v>327</v>
      </c>
      <c r="J216" s="18">
        <v>10000</v>
      </c>
      <c r="K216" s="15"/>
      <c r="L216" s="44"/>
      <c r="M216" s="18"/>
      <c r="N216" s="14">
        <f t="shared" si="6"/>
        <v>10000</v>
      </c>
    </row>
    <row r="217" spans="1:14" s="3" customFormat="1" ht="110.25">
      <c r="A217" s="23" t="s">
        <v>291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396</v>
      </c>
      <c r="I217" s="5" t="s">
        <v>325</v>
      </c>
      <c r="J217" s="14">
        <v>7012505</v>
      </c>
      <c r="K217" s="14"/>
      <c r="L217" s="45">
        <f aca="true" t="shared" si="7" ref="L217:L265">J217+K217</f>
        <v>7012505</v>
      </c>
      <c r="M217" s="14"/>
      <c r="N217" s="14">
        <f t="shared" si="6"/>
        <v>7012505</v>
      </c>
    </row>
    <row r="218" spans="1:14" s="3" customFormat="1" ht="63">
      <c r="A218" s="23" t="s">
        <v>45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396</v>
      </c>
      <c r="I218" s="5" t="s">
        <v>327</v>
      </c>
      <c r="J218" s="14">
        <v>6617783.79</v>
      </c>
      <c r="K218" s="18"/>
      <c r="L218" s="45">
        <f t="shared" si="7"/>
        <v>6617783.79</v>
      </c>
      <c r="M218" s="14">
        <v>-4110</v>
      </c>
      <c r="N218" s="14">
        <f t="shared" si="6"/>
        <v>6613673.79</v>
      </c>
    </row>
    <row r="219" spans="1:14" s="3" customFormat="1" ht="66" customHeight="1">
      <c r="A219" s="23" t="s">
        <v>155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204</v>
      </c>
      <c r="I219" s="5" t="s">
        <v>327</v>
      </c>
      <c r="J219" s="14">
        <v>2973753.73</v>
      </c>
      <c r="K219" s="14"/>
      <c r="L219" s="45">
        <f t="shared" si="7"/>
        <v>2973753.73</v>
      </c>
      <c r="M219" s="18"/>
      <c r="N219" s="14">
        <f aca="true" t="shared" si="8" ref="N219:N267">J219+M219</f>
        <v>2973753.73</v>
      </c>
    </row>
    <row r="220" spans="1:14" s="3" customFormat="1" ht="47.25">
      <c r="A220" s="23" t="s">
        <v>71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396</v>
      </c>
      <c r="I220" s="5" t="s">
        <v>329</v>
      </c>
      <c r="J220" s="14">
        <v>176615.8</v>
      </c>
      <c r="K220" s="14"/>
      <c r="L220" s="45">
        <f t="shared" si="7"/>
        <v>176615.8</v>
      </c>
      <c r="M220" s="18"/>
      <c r="N220" s="14">
        <f t="shared" si="8"/>
        <v>176615.8</v>
      </c>
    </row>
    <row r="221" spans="1:14" s="3" customFormat="1" ht="63.75" customHeight="1">
      <c r="A221" s="23" t="s">
        <v>46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398</v>
      </c>
      <c r="I221" s="5" t="s">
        <v>327</v>
      </c>
      <c r="J221" s="14">
        <v>6361904.2</v>
      </c>
      <c r="K221" s="14"/>
      <c r="L221" s="45">
        <f t="shared" si="7"/>
        <v>6361904.2</v>
      </c>
      <c r="M221" s="18"/>
      <c r="N221" s="14">
        <f t="shared" si="8"/>
        <v>6361904.2</v>
      </c>
    </row>
    <row r="222" spans="1:14" s="3" customFormat="1" ht="63.75" customHeight="1">
      <c r="A222" s="23" t="s">
        <v>91</v>
      </c>
      <c r="B222" s="5" t="s">
        <v>393</v>
      </c>
      <c r="C222" s="5" t="s">
        <v>331</v>
      </c>
      <c r="D222" s="5" t="s">
        <v>351</v>
      </c>
      <c r="E222" s="5" t="s">
        <v>351</v>
      </c>
      <c r="F222" s="5" t="s">
        <v>354</v>
      </c>
      <c r="G222" s="5" t="s">
        <v>351</v>
      </c>
      <c r="H222" s="5" t="s">
        <v>24</v>
      </c>
      <c r="I222" s="5" t="s">
        <v>327</v>
      </c>
      <c r="J222" s="14">
        <v>239238</v>
      </c>
      <c r="K222" s="14"/>
      <c r="L222" s="45">
        <f t="shared" si="7"/>
        <v>239238</v>
      </c>
      <c r="M222" s="18"/>
      <c r="N222" s="14">
        <f t="shared" si="8"/>
        <v>239238</v>
      </c>
    </row>
    <row r="223" spans="1:14" s="3" customFormat="1" ht="81" customHeight="1">
      <c r="A223" s="23" t="s">
        <v>137</v>
      </c>
      <c r="B223" s="5" t="s">
        <v>393</v>
      </c>
      <c r="C223" s="5" t="s">
        <v>331</v>
      </c>
      <c r="D223" s="5" t="s">
        <v>351</v>
      </c>
      <c r="E223" s="5" t="s">
        <v>351</v>
      </c>
      <c r="F223" s="5" t="s">
        <v>354</v>
      </c>
      <c r="G223" s="5" t="s">
        <v>351</v>
      </c>
      <c r="H223" s="5" t="s">
        <v>302</v>
      </c>
      <c r="I223" s="5" t="s">
        <v>327</v>
      </c>
      <c r="J223" s="14">
        <v>133200</v>
      </c>
      <c r="K223" s="14"/>
      <c r="L223" s="45">
        <f t="shared" si="7"/>
        <v>133200</v>
      </c>
      <c r="M223" s="18"/>
      <c r="N223" s="14">
        <f t="shared" si="8"/>
        <v>133200</v>
      </c>
    </row>
    <row r="224" spans="1:14" s="3" customFormat="1" ht="113.25" customHeight="1">
      <c r="A224" s="25" t="s">
        <v>107</v>
      </c>
      <c r="B224" s="5" t="s">
        <v>393</v>
      </c>
      <c r="C224" s="5" t="s">
        <v>331</v>
      </c>
      <c r="D224" s="5" t="s">
        <v>351</v>
      </c>
      <c r="E224" s="5" t="s">
        <v>186</v>
      </c>
      <c r="F224" s="5" t="s">
        <v>354</v>
      </c>
      <c r="G224" s="5" t="s">
        <v>351</v>
      </c>
      <c r="H224" s="5" t="s">
        <v>175</v>
      </c>
      <c r="I224" s="5" t="s">
        <v>325</v>
      </c>
      <c r="J224" s="14">
        <v>2140</v>
      </c>
      <c r="K224" s="14"/>
      <c r="L224" s="45">
        <f t="shared" si="7"/>
        <v>2140</v>
      </c>
      <c r="M224" s="18"/>
      <c r="N224" s="14">
        <f t="shared" si="8"/>
        <v>2140</v>
      </c>
    </row>
    <row r="225" spans="1:14" s="3" customFormat="1" ht="63">
      <c r="A225" s="25" t="s">
        <v>236</v>
      </c>
      <c r="B225" s="5" t="s">
        <v>393</v>
      </c>
      <c r="C225" s="5" t="s">
        <v>331</v>
      </c>
      <c r="D225" s="5" t="s">
        <v>351</v>
      </c>
      <c r="E225" s="5" t="s">
        <v>186</v>
      </c>
      <c r="F225" s="5" t="s">
        <v>354</v>
      </c>
      <c r="G225" s="5" t="s">
        <v>351</v>
      </c>
      <c r="H225" s="5" t="s">
        <v>175</v>
      </c>
      <c r="I225" s="5" t="s">
        <v>327</v>
      </c>
      <c r="J225" s="18">
        <v>272460</v>
      </c>
      <c r="K225" s="14"/>
      <c r="L225" s="45">
        <f t="shared" si="7"/>
        <v>272460</v>
      </c>
      <c r="M225" s="14">
        <v>4110</v>
      </c>
      <c r="N225" s="14">
        <f t="shared" si="8"/>
        <v>276570</v>
      </c>
    </row>
    <row r="226" spans="1:14" s="3" customFormat="1" ht="270.75" customHeight="1">
      <c r="A226" s="24" t="s">
        <v>139</v>
      </c>
      <c r="B226" s="5" t="s">
        <v>393</v>
      </c>
      <c r="C226" s="5" t="s">
        <v>331</v>
      </c>
      <c r="D226" s="5" t="s">
        <v>351</v>
      </c>
      <c r="E226" s="5" t="s">
        <v>351</v>
      </c>
      <c r="F226" s="5" t="s">
        <v>354</v>
      </c>
      <c r="G226" s="5" t="s">
        <v>351</v>
      </c>
      <c r="H226" s="5" t="s">
        <v>397</v>
      </c>
      <c r="I226" s="5" t="s">
        <v>325</v>
      </c>
      <c r="J226" s="14">
        <v>20596281</v>
      </c>
      <c r="K226" s="14"/>
      <c r="L226" s="45">
        <f t="shared" si="7"/>
        <v>20596281</v>
      </c>
      <c r="M226" s="14"/>
      <c r="N226" s="14">
        <f t="shared" si="8"/>
        <v>20596281</v>
      </c>
    </row>
    <row r="227" spans="1:14" s="3" customFormat="1" ht="221.25" customHeight="1">
      <c r="A227" s="24" t="s">
        <v>63</v>
      </c>
      <c r="B227" s="5" t="s">
        <v>393</v>
      </c>
      <c r="C227" s="5" t="s">
        <v>331</v>
      </c>
      <c r="D227" s="5" t="s">
        <v>351</v>
      </c>
      <c r="E227" s="5" t="s">
        <v>351</v>
      </c>
      <c r="F227" s="5" t="s">
        <v>354</v>
      </c>
      <c r="G227" s="5" t="s">
        <v>351</v>
      </c>
      <c r="H227" s="5" t="s">
        <v>397</v>
      </c>
      <c r="I227" s="5" t="s">
        <v>327</v>
      </c>
      <c r="J227" s="14">
        <v>184184</v>
      </c>
      <c r="K227" s="14"/>
      <c r="L227" s="45">
        <f t="shared" si="7"/>
        <v>184184</v>
      </c>
      <c r="M227" s="14"/>
      <c r="N227" s="14">
        <f t="shared" si="8"/>
        <v>184184</v>
      </c>
    </row>
    <row r="228" spans="1:14" s="13" customFormat="1" ht="110.25" customHeight="1">
      <c r="A228" s="25" t="s">
        <v>140</v>
      </c>
      <c r="B228" s="6" t="s">
        <v>393</v>
      </c>
      <c r="C228" s="6" t="s">
        <v>331</v>
      </c>
      <c r="D228" s="6" t="s">
        <v>351</v>
      </c>
      <c r="E228" s="6" t="s">
        <v>351</v>
      </c>
      <c r="F228" s="6" t="s">
        <v>354</v>
      </c>
      <c r="G228" s="6" t="s">
        <v>347</v>
      </c>
      <c r="H228" s="6" t="s">
        <v>168</v>
      </c>
      <c r="I228" s="6" t="s">
        <v>325</v>
      </c>
      <c r="J228" s="18">
        <v>32165.24</v>
      </c>
      <c r="K228" s="18"/>
      <c r="L228" s="52">
        <f t="shared" si="7"/>
        <v>32165.24</v>
      </c>
      <c r="M228" s="18"/>
      <c r="N228" s="18">
        <f t="shared" si="8"/>
        <v>32165.24</v>
      </c>
    </row>
    <row r="229" spans="1:14" s="3" customFormat="1" ht="157.5">
      <c r="A229" s="24" t="s">
        <v>64</v>
      </c>
      <c r="B229" s="5" t="s">
        <v>393</v>
      </c>
      <c r="C229" s="5" t="s">
        <v>331</v>
      </c>
      <c r="D229" s="5" t="s">
        <v>351</v>
      </c>
      <c r="E229" s="5" t="s">
        <v>351</v>
      </c>
      <c r="F229" s="5" t="s">
        <v>354</v>
      </c>
      <c r="G229" s="5" t="s">
        <v>332</v>
      </c>
      <c r="H229" s="5" t="s">
        <v>399</v>
      </c>
      <c r="I229" s="5" t="s">
        <v>327</v>
      </c>
      <c r="J229" s="14">
        <v>280550</v>
      </c>
      <c r="K229" s="14"/>
      <c r="L229" s="45">
        <f t="shared" si="7"/>
        <v>280550</v>
      </c>
      <c r="M229" s="14"/>
      <c r="N229" s="14">
        <f t="shared" si="8"/>
        <v>280550</v>
      </c>
    </row>
    <row r="230" spans="1:14" s="3" customFormat="1" ht="68.25" customHeight="1">
      <c r="A230" s="24" t="s">
        <v>133</v>
      </c>
      <c r="B230" s="5" t="s">
        <v>393</v>
      </c>
      <c r="C230" s="5" t="s">
        <v>331</v>
      </c>
      <c r="D230" s="5" t="s">
        <v>351</v>
      </c>
      <c r="E230" s="5" t="s">
        <v>351</v>
      </c>
      <c r="F230" s="5" t="s">
        <v>354</v>
      </c>
      <c r="G230" s="5" t="s">
        <v>351</v>
      </c>
      <c r="H230" s="5" t="s">
        <v>103</v>
      </c>
      <c r="I230" s="5" t="s">
        <v>327</v>
      </c>
      <c r="J230" s="14">
        <v>333684.21</v>
      </c>
      <c r="K230" s="14"/>
      <c r="L230" s="45"/>
      <c r="M230" s="14"/>
      <c r="N230" s="14">
        <f t="shared" si="8"/>
        <v>333684.21</v>
      </c>
    </row>
    <row r="231" spans="1:14" s="3" customFormat="1" ht="110.25">
      <c r="A231" s="23" t="s">
        <v>141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23</v>
      </c>
      <c r="I231" s="5" t="s">
        <v>325</v>
      </c>
      <c r="J231" s="14">
        <v>3422447</v>
      </c>
      <c r="K231" s="14"/>
      <c r="L231" s="45">
        <f t="shared" si="7"/>
        <v>3422447</v>
      </c>
      <c r="M231" s="14">
        <v>11333.64</v>
      </c>
      <c r="N231" s="14">
        <f t="shared" si="8"/>
        <v>3433780.64</v>
      </c>
    </row>
    <row r="232" spans="1:14" s="3" customFormat="1" ht="63">
      <c r="A232" s="23" t="s">
        <v>65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23</v>
      </c>
      <c r="I232" s="5" t="s">
        <v>327</v>
      </c>
      <c r="J232" s="14">
        <v>6608794.72</v>
      </c>
      <c r="K232" s="14"/>
      <c r="L232" s="45">
        <f t="shared" si="7"/>
        <v>6608794.72</v>
      </c>
      <c r="M232" s="14">
        <v>-11333.64</v>
      </c>
      <c r="N232" s="14">
        <f t="shared" si="8"/>
        <v>6597461.08</v>
      </c>
    </row>
    <row r="233" spans="1:14" s="3" customFormat="1" ht="78.75">
      <c r="A233" s="23" t="s">
        <v>160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205</v>
      </c>
      <c r="I233" s="5" t="s">
        <v>327</v>
      </c>
      <c r="J233" s="14">
        <v>1660269.56</v>
      </c>
      <c r="K233" s="14"/>
      <c r="L233" s="45">
        <f t="shared" si="7"/>
        <v>1660269.56</v>
      </c>
      <c r="M233" s="14"/>
      <c r="N233" s="14">
        <f t="shared" si="8"/>
        <v>1660269.56</v>
      </c>
    </row>
    <row r="234" spans="1:14" s="3" customFormat="1" ht="47.25">
      <c r="A234" s="23" t="s">
        <v>72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23</v>
      </c>
      <c r="I234" s="5" t="s">
        <v>329</v>
      </c>
      <c r="J234" s="14">
        <v>54482.59</v>
      </c>
      <c r="K234" s="14"/>
      <c r="L234" s="45">
        <f t="shared" si="7"/>
        <v>54482.59</v>
      </c>
      <c r="M234" s="14"/>
      <c r="N234" s="14">
        <f t="shared" si="8"/>
        <v>54482.59</v>
      </c>
    </row>
    <row r="235" spans="1:14" s="3" customFormat="1" ht="74.25" customHeight="1">
      <c r="A235" s="23" t="s">
        <v>67</v>
      </c>
      <c r="B235" s="5" t="s">
        <v>393</v>
      </c>
      <c r="C235" s="5" t="s">
        <v>331</v>
      </c>
      <c r="D235" s="5" t="s">
        <v>352</v>
      </c>
      <c r="E235" s="5" t="s">
        <v>351</v>
      </c>
      <c r="F235" s="5" t="s">
        <v>354</v>
      </c>
      <c r="G235" s="5" t="s">
        <v>352</v>
      </c>
      <c r="H235" s="5" t="s">
        <v>24</v>
      </c>
      <c r="I235" s="5" t="s">
        <v>327</v>
      </c>
      <c r="J235" s="14">
        <v>173527</v>
      </c>
      <c r="K235" s="14"/>
      <c r="L235" s="45">
        <f t="shared" si="7"/>
        <v>173527</v>
      </c>
      <c r="M235" s="14"/>
      <c r="N235" s="14">
        <f t="shared" si="8"/>
        <v>173527</v>
      </c>
    </row>
    <row r="236" spans="1:14" s="3" customFormat="1" ht="78.75" customHeight="1">
      <c r="A236" s="23" t="s">
        <v>161</v>
      </c>
      <c r="B236" s="5" t="s">
        <v>393</v>
      </c>
      <c r="C236" s="5" t="s">
        <v>331</v>
      </c>
      <c r="D236" s="5" t="s">
        <v>352</v>
      </c>
      <c r="E236" s="5" t="s">
        <v>351</v>
      </c>
      <c r="F236" s="5" t="s">
        <v>354</v>
      </c>
      <c r="G236" s="5" t="s">
        <v>352</v>
      </c>
      <c r="H236" s="5" t="s">
        <v>302</v>
      </c>
      <c r="I236" s="5" t="s">
        <v>327</v>
      </c>
      <c r="J236" s="14">
        <v>91470</v>
      </c>
      <c r="K236" s="14"/>
      <c r="L236" s="45">
        <f t="shared" si="7"/>
        <v>91470</v>
      </c>
      <c r="M236" s="14"/>
      <c r="N236" s="14">
        <f t="shared" si="8"/>
        <v>91470</v>
      </c>
    </row>
    <row r="237" spans="1:14" s="13" customFormat="1" ht="110.25" customHeight="1">
      <c r="A237" s="25" t="s">
        <v>140</v>
      </c>
      <c r="B237" s="6" t="s">
        <v>393</v>
      </c>
      <c r="C237" s="6" t="s">
        <v>331</v>
      </c>
      <c r="D237" s="6" t="s">
        <v>352</v>
      </c>
      <c r="E237" s="6" t="s">
        <v>351</v>
      </c>
      <c r="F237" s="6" t="s">
        <v>354</v>
      </c>
      <c r="G237" s="6" t="s">
        <v>347</v>
      </c>
      <c r="H237" s="6" t="s">
        <v>168</v>
      </c>
      <c r="I237" s="6" t="s">
        <v>325</v>
      </c>
      <c r="J237" s="18">
        <v>15624</v>
      </c>
      <c r="K237" s="18"/>
      <c r="L237" s="52">
        <f>J237+K237</f>
        <v>15624</v>
      </c>
      <c r="M237" s="18"/>
      <c r="N237" s="18">
        <f>J237+M237</f>
        <v>15624</v>
      </c>
    </row>
    <row r="238" spans="1:14" s="3" customFormat="1" ht="114.75" customHeight="1">
      <c r="A238" s="25" t="s">
        <v>107</v>
      </c>
      <c r="B238" s="5" t="s">
        <v>393</v>
      </c>
      <c r="C238" s="5" t="s">
        <v>331</v>
      </c>
      <c r="D238" s="5" t="s">
        <v>352</v>
      </c>
      <c r="E238" s="5" t="s">
        <v>186</v>
      </c>
      <c r="F238" s="5" t="s">
        <v>354</v>
      </c>
      <c r="G238" s="6" t="s">
        <v>351</v>
      </c>
      <c r="H238" s="5" t="s">
        <v>175</v>
      </c>
      <c r="I238" s="5" t="s">
        <v>325</v>
      </c>
      <c r="J238" s="14">
        <v>8120</v>
      </c>
      <c r="K238" s="14"/>
      <c r="L238" s="45"/>
      <c r="M238" s="14"/>
      <c r="N238" s="14">
        <f t="shared" si="8"/>
        <v>8120</v>
      </c>
    </row>
    <row r="239" spans="1:14" s="3" customFormat="1" ht="62.25" customHeight="1">
      <c r="A239" s="25" t="s">
        <v>236</v>
      </c>
      <c r="B239" s="5" t="s">
        <v>393</v>
      </c>
      <c r="C239" s="5" t="s">
        <v>331</v>
      </c>
      <c r="D239" s="5" t="s">
        <v>352</v>
      </c>
      <c r="E239" s="5" t="s">
        <v>186</v>
      </c>
      <c r="F239" s="5" t="s">
        <v>354</v>
      </c>
      <c r="G239" s="6" t="s">
        <v>351</v>
      </c>
      <c r="H239" s="5" t="s">
        <v>175</v>
      </c>
      <c r="I239" s="5" t="s">
        <v>327</v>
      </c>
      <c r="J239" s="18">
        <v>145110</v>
      </c>
      <c r="K239" s="14"/>
      <c r="L239" s="45">
        <f t="shared" si="7"/>
        <v>145110</v>
      </c>
      <c r="M239" s="14"/>
      <c r="N239" s="14">
        <f t="shared" si="8"/>
        <v>145110</v>
      </c>
    </row>
    <row r="240" spans="1:14" s="3" customFormat="1" ht="47.25" customHeight="1">
      <c r="A240" s="51" t="s">
        <v>162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6" t="s">
        <v>331</v>
      </c>
      <c r="H240" s="5" t="s">
        <v>173</v>
      </c>
      <c r="I240" s="5" t="s">
        <v>327</v>
      </c>
      <c r="J240" s="18">
        <v>4400</v>
      </c>
      <c r="K240" s="14"/>
      <c r="L240" s="45">
        <f t="shared" si="7"/>
        <v>4400</v>
      </c>
      <c r="M240" s="14"/>
      <c r="N240" s="14">
        <f t="shared" si="8"/>
        <v>4400</v>
      </c>
    </row>
    <row r="241" spans="1:14" s="3" customFormat="1" ht="254.25" customHeight="1">
      <c r="A241" s="29" t="s">
        <v>187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352</v>
      </c>
      <c r="H241" s="5" t="s">
        <v>165</v>
      </c>
      <c r="I241" s="5" t="s">
        <v>325</v>
      </c>
      <c r="J241" s="14">
        <v>13446456</v>
      </c>
      <c r="K241" s="14"/>
      <c r="L241" s="45">
        <f t="shared" si="7"/>
        <v>13446456</v>
      </c>
      <c r="M241" s="14"/>
      <c r="N241" s="14">
        <f t="shared" si="8"/>
        <v>13446456</v>
      </c>
    </row>
    <row r="242" spans="1:14" s="3" customFormat="1" ht="202.5" customHeight="1">
      <c r="A242" s="29" t="s">
        <v>243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352</v>
      </c>
      <c r="H242" s="5" t="s">
        <v>165</v>
      </c>
      <c r="I242" s="5" t="s">
        <v>327</v>
      </c>
      <c r="J242" s="14">
        <v>205434</v>
      </c>
      <c r="K242" s="14"/>
      <c r="L242" s="45">
        <f t="shared" si="7"/>
        <v>205434</v>
      </c>
      <c r="M242" s="14"/>
      <c r="N242" s="14">
        <f t="shared" si="8"/>
        <v>205434</v>
      </c>
    </row>
    <row r="243" spans="1:14" s="3" customFormat="1" ht="94.5">
      <c r="A243" s="26" t="s">
        <v>195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174</v>
      </c>
      <c r="I243" s="5" t="s">
        <v>327</v>
      </c>
      <c r="J243" s="14">
        <v>367000</v>
      </c>
      <c r="K243" s="14"/>
      <c r="L243" s="45">
        <f t="shared" si="7"/>
        <v>367000</v>
      </c>
      <c r="M243" s="14"/>
      <c r="N243" s="14">
        <f t="shared" si="8"/>
        <v>367000</v>
      </c>
    </row>
    <row r="244" spans="1:14" s="3" customFormat="1" ht="95.25" customHeight="1">
      <c r="A244" s="26" t="s">
        <v>280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332</v>
      </c>
      <c r="H244" s="5" t="s">
        <v>303</v>
      </c>
      <c r="I244" s="5" t="s">
        <v>327</v>
      </c>
      <c r="J244" s="14">
        <v>100440</v>
      </c>
      <c r="K244" s="14"/>
      <c r="L244" s="45">
        <f t="shared" si="7"/>
        <v>100440</v>
      </c>
      <c r="M244" s="14"/>
      <c r="N244" s="14">
        <f t="shared" si="8"/>
        <v>100440</v>
      </c>
    </row>
    <row r="245" spans="1:14" s="3" customFormat="1" ht="109.5" customHeight="1">
      <c r="A245" s="26" t="s">
        <v>431</v>
      </c>
      <c r="B245" s="5" t="s">
        <v>393</v>
      </c>
      <c r="C245" s="5" t="s">
        <v>331</v>
      </c>
      <c r="D245" s="5" t="s">
        <v>352</v>
      </c>
      <c r="E245" s="5" t="s">
        <v>351</v>
      </c>
      <c r="F245" s="5" t="s">
        <v>354</v>
      </c>
      <c r="G245" s="5" t="s">
        <v>332</v>
      </c>
      <c r="H245" s="5" t="s">
        <v>430</v>
      </c>
      <c r="I245" s="5" t="s">
        <v>327</v>
      </c>
      <c r="J245" s="14">
        <v>34714</v>
      </c>
      <c r="K245" s="14"/>
      <c r="L245" s="45">
        <f t="shared" si="7"/>
        <v>34714</v>
      </c>
      <c r="M245" s="14"/>
      <c r="N245" s="14">
        <f t="shared" si="8"/>
        <v>34714</v>
      </c>
    </row>
    <row r="246" spans="1:14" s="3" customFormat="1" ht="78.75" customHeight="1">
      <c r="A246" s="26" t="s">
        <v>108</v>
      </c>
      <c r="B246" s="5" t="s">
        <v>393</v>
      </c>
      <c r="C246" s="5" t="s">
        <v>331</v>
      </c>
      <c r="D246" s="5" t="s">
        <v>352</v>
      </c>
      <c r="E246" s="5" t="s">
        <v>351</v>
      </c>
      <c r="F246" s="5" t="s">
        <v>354</v>
      </c>
      <c r="G246" s="5" t="s">
        <v>248</v>
      </c>
      <c r="H246" s="5" t="s">
        <v>109</v>
      </c>
      <c r="I246" s="5" t="s">
        <v>327</v>
      </c>
      <c r="J246" s="14">
        <v>2254057.79</v>
      </c>
      <c r="K246" s="14"/>
      <c r="L246" s="45"/>
      <c r="M246" s="14"/>
      <c r="N246" s="14">
        <f t="shared" si="8"/>
        <v>2254057.79</v>
      </c>
    </row>
    <row r="247" spans="1:14" s="3" customFormat="1" ht="112.5" customHeight="1">
      <c r="A247" s="25" t="s">
        <v>249</v>
      </c>
      <c r="B247" s="5" t="s">
        <v>393</v>
      </c>
      <c r="C247" s="5" t="s">
        <v>331</v>
      </c>
      <c r="D247" s="5" t="s">
        <v>343</v>
      </c>
      <c r="E247" s="5" t="s">
        <v>351</v>
      </c>
      <c r="F247" s="5" t="s">
        <v>354</v>
      </c>
      <c r="G247" s="5" t="s">
        <v>347</v>
      </c>
      <c r="H247" s="5" t="s">
        <v>315</v>
      </c>
      <c r="I247" s="5" t="s">
        <v>325</v>
      </c>
      <c r="J247" s="14">
        <v>900</v>
      </c>
      <c r="K247" s="14"/>
      <c r="L247" s="45"/>
      <c r="M247" s="14">
        <v>3000</v>
      </c>
      <c r="N247" s="14">
        <f t="shared" si="8"/>
        <v>3900</v>
      </c>
    </row>
    <row r="248" spans="1:14" ht="63">
      <c r="A248" s="23" t="s">
        <v>81</v>
      </c>
      <c r="B248" s="5" t="s">
        <v>393</v>
      </c>
      <c r="C248" s="5" t="s">
        <v>331</v>
      </c>
      <c r="D248" s="5" t="s">
        <v>343</v>
      </c>
      <c r="E248" s="5" t="s">
        <v>351</v>
      </c>
      <c r="F248" s="5" t="s">
        <v>354</v>
      </c>
      <c r="G248" s="5" t="s">
        <v>347</v>
      </c>
      <c r="H248" s="5" t="s">
        <v>315</v>
      </c>
      <c r="I248" s="5" t="s">
        <v>327</v>
      </c>
      <c r="J248" s="14">
        <v>171660</v>
      </c>
      <c r="K248" s="14"/>
      <c r="L248" s="45">
        <f t="shared" si="7"/>
        <v>171660</v>
      </c>
      <c r="M248" s="18">
        <v>-3000</v>
      </c>
      <c r="N248" s="14">
        <f t="shared" si="8"/>
        <v>168660</v>
      </c>
    </row>
    <row r="249" spans="1:14" s="3" customFormat="1" ht="47.25">
      <c r="A249" s="23" t="s">
        <v>82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316</v>
      </c>
      <c r="I249" s="5" t="s">
        <v>327</v>
      </c>
      <c r="J249" s="14">
        <f>57500+630</f>
        <v>58130</v>
      </c>
      <c r="K249" s="14"/>
      <c r="L249" s="45">
        <f t="shared" si="7"/>
        <v>58130</v>
      </c>
      <c r="M249" s="14"/>
      <c r="N249" s="14">
        <f t="shared" si="8"/>
        <v>58130</v>
      </c>
    </row>
    <row r="250" spans="1:14" s="3" customFormat="1" ht="78.75">
      <c r="A250" s="23" t="s">
        <v>153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343</v>
      </c>
      <c r="H250" s="5" t="s">
        <v>407</v>
      </c>
      <c r="I250" s="5" t="s">
        <v>327</v>
      </c>
      <c r="J250" s="14">
        <v>23100</v>
      </c>
      <c r="K250" s="14"/>
      <c r="L250" s="45">
        <f t="shared" si="7"/>
        <v>23100</v>
      </c>
      <c r="M250" s="14"/>
      <c r="N250" s="14">
        <f t="shared" si="8"/>
        <v>23100</v>
      </c>
    </row>
    <row r="251" spans="1:14" s="3" customFormat="1" ht="48.75" customHeight="1">
      <c r="A251" s="23" t="s">
        <v>83</v>
      </c>
      <c r="B251" s="5" t="s">
        <v>393</v>
      </c>
      <c r="C251" s="5" t="s">
        <v>331</v>
      </c>
      <c r="D251" s="5" t="s">
        <v>331</v>
      </c>
      <c r="E251" s="5" t="s">
        <v>351</v>
      </c>
      <c r="F251" s="5" t="s">
        <v>354</v>
      </c>
      <c r="G251" s="5" t="s">
        <v>343</v>
      </c>
      <c r="H251" s="5" t="s">
        <v>317</v>
      </c>
      <c r="I251" s="5" t="s">
        <v>327</v>
      </c>
      <c r="J251" s="14">
        <f>92400+11550</f>
        <v>103950</v>
      </c>
      <c r="K251" s="14"/>
      <c r="L251" s="45">
        <f t="shared" si="7"/>
        <v>103950</v>
      </c>
      <c r="M251" s="14"/>
      <c r="N251" s="14">
        <f t="shared" si="8"/>
        <v>103950</v>
      </c>
    </row>
    <row r="252" spans="1:14" s="3" customFormat="1" ht="63">
      <c r="A252" s="23" t="s">
        <v>84</v>
      </c>
      <c r="B252" s="5" t="s">
        <v>393</v>
      </c>
      <c r="C252" s="5" t="s">
        <v>331</v>
      </c>
      <c r="D252" s="5" t="s">
        <v>331</v>
      </c>
      <c r="E252" s="5" t="s">
        <v>351</v>
      </c>
      <c r="F252" s="5" t="s">
        <v>354</v>
      </c>
      <c r="G252" s="5" t="s">
        <v>330</v>
      </c>
      <c r="H252" s="5" t="s">
        <v>318</v>
      </c>
      <c r="I252" s="5" t="s">
        <v>327</v>
      </c>
      <c r="J252" s="14">
        <v>51375.19</v>
      </c>
      <c r="K252" s="14"/>
      <c r="L252" s="45">
        <f t="shared" si="7"/>
        <v>51375.19</v>
      </c>
      <c r="M252" s="14"/>
      <c r="N252" s="14">
        <f t="shared" si="8"/>
        <v>51375.19</v>
      </c>
    </row>
    <row r="253" spans="1:14" s="3" customFormat="1" ht="47.25">
      <c r="A253" s="23" t="s">
        <v>99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330</v>
      </c>
      <c r="H253" s="5" t="s">
        <v>98</v>
      </c>
      <c r="I253" s="5" t="s">
        <v>334</v>
      </c>
      <c r="J253" s="14">
        <v>20600</v>
      </c>
      <c r="K253" s="14"/>
      <c r="L253" s="45">
        <f t="shared" si="7"/>
        <v>20600</v>
      </c>
      <c r="M253" s="14"/>
      <c r="N253" s="14">
        <f t="shared" si="8"/>
        <v>20600</v>
      </c>
    </row>
    <row r="254" spans="1:14" s="3" customFormat="1" ht="126">
      <c r="A254" s="23" t="s">
        <v>26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408</v>
      </c>
      <c r="I254" s="5" t="s">
        <v>325</v>
      </c>
      <c r="J254" s="14">
        <v>2760240</v>
      </c>
      <c r="K254" s="14"/>
      <c r="L254" s="45">
        <f t="shared" si="7"/>
        <v>2760240</v>
      </c>
      <c r="M254" s="14">
        <v>45460.67</v>
      </c>
      <c r="N254" s="14">
        <f t="shared" si="8"/>
        <v>2805700.67</v>
      </c>
    </row>
    <row r="255" spans="1:14" s="3" customFormat="1" ht="78.75">
      <c r="A255" s="23" t="s">
        <v>196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408</v>
      </c>
      <c r="I255" s="5" t="s">
        <v>327</v>
      </c>
      <c r="J255" s="14">
        <v>794100</v>
      </c>
      <c r="K255" s="14"/>
      <c r="L255" s="45">
        <f t="shared" si="7"/>
        <v>794100</v>
      </c>
      <c r="M255" s="14">
        <v>-45460.67</v>
      </c>
      <c r="N255" s="14">
        <f t="shared" si="8"/>
        <v>748639.33</v>
      </c>
    </row>
    <row r="256" spans="1:14" s="3" customFormat="1" ht="94.5">
      <c r="A256" s="23" t="s">
        <v>163</v>
      </c>
      <c r="B256" s="5" t="s">
        <v>393</v>
      </c>
      <c r="C256" s="5" t="s">
        <v>331</v>
      </c>
      <c r="D256" s="5" t="s">
        <v>342</v>
      </c>
      <c r="E256" s="5" t="s">
        <v>351</v>
      </c>
      <c r="F256" s="5" t="s">
        <v>354</v>
      </c>
      <c r="G256" s="5" t="s">
        <v>342</v>
      </c>
      <c r="H256" s="5" t="s">
        <v>206</v>
      </c>
      <c r="I256" s="5" t="s">
        <v>327</v>
      </c>
      <c r="J256" s="14">
        <v>79018.93</v>
      </c>
      <c r="K256" s="14"/>
      <c r="L256" s="45">
        <f t="shared" si="7"/>
        <v>79018.93</v>
      </c>
      <c r="M256" s="14"/>
      <c r="N256" s="14">
        <f t="shared" si="8"/>
        <v>79018.93</v>
      </c>
    </row>
    <row r="257" spans="1:14" s="3" customFormat="1" ht="63">
      <c r="A257" s="23" t="s">
        <v>25</v>
      </c>
      <c r="B257" s="5" t="s">
        <v>393</v>
      </c>
      <c r="C257" s="5" t="s">
        <v>331</v>
      </c>
      <c r="D257" s="5" t="s">
        <v>342</v>
      </c>
      <c r="E257" s="5" t="s">
        <v>351</v>
      </c>
      <c r="F257" s="5" t="s">
        <v>354</v>
      </c>
      <c r="G257" s="5" t="s">
        <v>342</v>
      </c>
      <c r="H257" s="5" t="s">
        <v>408</v>
      </c>
      <c r="I257" s="5" t="s">
        <v>329</v>
      </c>
      <c r="J257" s="14">
        <v>14100</v>
      </c>
      <c r="K257" s="14"/>
      <c r="L257" s="45">
        <f t="shared" si="7"/>
        <v>14100</v>
      </c>
      <c r="M257" s="14"/>
      <c r="N257" s="14">
        <f t="shared" si="8"/>
        <v>14100</v>
      </c>
    </row>
    <row r="258" spans="1:14" s="3" customFormat="1" ht="110.25">
      <c r="A258" s="23" t="s">
        <v>177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</v>
      </c>
      <c r="I258" s="5" t="s">
        <v>325</v>
      </c>
      <c r="J258" s="14">
        <v>1783200</v>
      </c>
      <c r="K258" s="14"/>
      <c r="L258" s="45">
        <f t="shared" si="7"/>
        <v>1783200</v>
      </c>
      <c r="M258" s="14"/>
      <c r="N258" s="14">
        <f t="shared" si="8"/>
        <v>1783200</v>
      </c>
    </row>
    <row r="259" spans="1:14" s="3" customFormat="1" ht="63">
      <c r="A259" s="23" t="s">
        <v>189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</v>
      </c>
      <c r="I259" s="5" t="s">
        <v>327</v>
      </c>
      <c r="J259" s="14">
        <v>141700</v>
      </c>
      <c r="K259" s="14"/>
      <c r="L259" s="45">
        <f t="shared" si="7"/>
        <v>141700</v>
      </c>
      <c r="M259" s="14"/>
      <c r="N259" s="14">
        <f t="shared" si="8"/>
        <v>141700</v>
      </c>
    </row>
    <row r="260" spans="1:14" s="3" customFormat="1" ht="78.75">
      <c r="A260" s="23" t="s">
        <v>41</v>
      </c>
      <c r="B260" s="5" t="s">
        <v>393</v>
      </c>
      <c r="C260" s="5" t="s">
        <v>331</v>
      </c>
      <c r="D260" s="5" t="s">
        <v>342</v>
      </c>
      <c r="E260" s="5" t="s">
        <v>353</v>
      </c>
      <c r="F260" s="5" t="s">
        <v>354</v>
      </c>
      <c r="G260" s="5" t="s">
        <v>353</v>
      </c>
      <c r="H260" s="5" t="s">
        <v>203</v>
      </c>
      <c r="I260" s="5" t="s">
        <v>327</v>
      </c>
      <c r="J260" s="14">
        <v>44808.54</v>
      </c>
      <c r="K260" s="14"/>
      <c r="L260" s="45">
        <f t="shared" si="7"/>
        <v>44808.54</v>
      </c>
      <c r="M260" s="14"/>
      <c r="N260" s="14">
        <f t="shared" si="8"/>
        <v>44808.54</v>
      </c>
    </row>
    <row r="261" spans="1:14" s="3" customFormat="1" ht="47.25">
      <c r="A261" s="23" t="s">
        <v>69</v>
      </c>
      <c r="B261" s="5" t="s">
        <v>393</v>
      </c>
      <c r="C261" s="5" t="s">
        <v>331</v>
      </c>
      <c r="D261" s="5" t="s">
        <v>342</v>
      </c>
      <c r="E261" s="5" t="s">
        <v>353</v>
      </c>
      <c r="F261" s="5" t="s">
        <v>354</v>
      </c>
      <c r="G261" s="5" t="s">
        <v>353</v>
      </c>
      <c r="H261" s="5" t="s">
        <v>2</v>
      </c>
      <c r="I261" s="5" t="s">
        <v>329</v>
      </c>
      <c r="J261" s="14">
        <v>17300</v>
      </c>
      <c r="K261" s="14"/>
      <c r="L261" s="45">
        <f t="shared" si="7"/>
        <v>17300</v>
      </c>
      <c r="M261" s="14"/>
      <c r="N261" s="14">
        <f t="shared" si="8"/>
        <v>17300</v>
      </c>
    </row>
    <row r="262" spans="1:14" s="3" customFormat="1" ht="63">
      <c r="A262" s="23" t="s">
        <v>127</v>
      </c>
      <c r="B262" s="5" t="s">
        <v>393</v>
      </c>
      <c r="C262" s="5" t="s">
        <v>331</v>
      </c>
      <c r="D262" s="5" t="s">
        <v>342</v>
      </c>
      <c r="E262" s="5" t="s">
        <v>186</v>
      </c>
      <c r="F262" s="5" t="s">
        <v>354</v>
      </c>
      <c r="G262" s="5" t="s">
        <v>353</v>
      </c>
      <c r="H262" s="5" t="s">
        <v>175</v>
      </c>
      <c r="I262" s="5" t="s">
        <v>327</v>
      </c>
      <c r="J262" s="14">
        <v>13700</v>
      </c>
      <c r="K262" s="14"/>
      <c r="L262" s="45">
        <f t="shared" si="7"/>
        <v>13700</v>
      </c>
      <c r="M262" s="14"/>
      <c r="N262" s="14">
        <f t="shared" si="8"/>
        <v>13700</v>
      </c>
    </row>
    <row r="263" spans="1:14" s="3" customFormat="1" ht="63">
      <c r="A263" s="23" t="s">
        <v>210</v>
      </c>
      <c r="B263" s="5" t="s">
        <v>393</v>
      </c>
      <c r="C263" s="5" t="s">
        <v>331</v>
      </c>
      <c r="D263" s="5" t="s">
        <v>342</v>
      </c>
      <c r="E263" s="5" t="s">
        <v>186</v>
      </c>
      <c r="F263" s="5" t="s">
        <v>354</v>
      </c>
      <c r="G263" s="5" t="s">
        <v>347</v>
      </c>
      <c r="H263" s="5" t="s">
        <v>175</v>
      </c>
      <c r="I263" s="5" t="s">
        <v>327</v>
      </c>
      <c r="J263" s="14">
        <v>6000</v>
      </c>
      <c r="K263" s="14"/>
      <c r="L263" s="45">
        <f t="shared" si="7"/>
        <v>6000</v>
      </c>
      <c r="M263" s="14"/>
      <c r="N263" s="14">
        <f t="shared" si="8"/>
        <v>6000</v>
      </c>
    </row>
    <row r="264" spans="1:14" s="3" customFormat="1" ht="97.5" customHeight="1">
      <c r="A264" s="23" t="s">
        <v>57</v>
      </c>
      <c r="B264" s="5" t="s">
        <v>393</v>
      </c>
      <c r="C264" s="5" t="s">
        <v>331</v>
      </c>
      <c r="D264" s="5" t="s">
        <v>342</v>
      </c>
      <c r="E264" s="5" t="s">
        <v>225</v>
      </c>
      <c r="F264" s="5" t="s">
        <v>419</v>
      </c>
      <c r="G264" s="5" t="s">
        <v>420</v>
      </c>
      <c r="H264" s="5" t="s">
        <v>56</v>
      </c>
      <c r="I264" s="5" t="s">
        <v>327</v>
      </c>
      <c r="J264" s="14">
        <v>12500</v>
      </c>
      <c r="K264" s="14"/>
      <c r="L264" s="45">
        <f t="shared" si="7"/>
        <v>12500</v>
      </c>
      <c r="M264" s="14"/>
      <c r="N264" s="14">
        <f t="shared" si="8"/>
        <v>12500</v>
      </c>
    </row>
    <row r="265" spans="1:14" s="3" customFormat="1" ht="112.5" customHeight="1">
      <c r="A265" s="23" t="s">
        <v>121</v>
      </c>
      <c r="B265" s="5" t="s">
        <v>393</v>
      </c>
      <c r="C265" s="5" t="s">
        <v>333</v>
      </c>
      <c r="D265" s="5" t="s">
        <v>347</v>
      </c>
      <c r="E265" s="5" t="s">
        <v>351</v>
      </c>
      <c r="F265" s="5" t="s">
        <v>354</v>
      </c>
      <c r="G265" s="5" t="s">
        <v>332</v>
      </c>
      <c r="H265" s="5" t="s">
        <v>409</v>
      </c>
      <c r="I265" s="5" t="s">
        <v>334</v>
      </c>
      <c r="J265" s="14">
        <v>873329.91</v>
      </c>
      <c r="K265" s="14"/>
      <c r="L265" s="45">
        <f t="shared" si="7"/>
        <v>873329.91</v>
      </c>
      <c r="M265" s="14"/>
      <c r="N265" s="14">
        <f t="shared" si="8"/>
        <v>873329.91</v>
      </c>
    </row>
    <row r="266" spans="1:14" ht="21.75" customHeight="1">
      <c r="A266" s="30" t="s">
        <v>411</v>
      </c>
      <c r="B266" s="7"/>
      <c r="C266" s="7"/>
      <c r="D266" s="7"/>
      <c r="E266" s="7"/>
      <c r="F266" s="7"/>
      <c r="G266" s="7"/>
      <c r="H266" s="7"/>
      <c r="I266" s="7"/>
      <c r="J266" s="15">
        <f>J6+J14+J155+J168+J185+J208+J215</f>
        <v>256252004.71000004</v>
      </c>
      <c r="K266" s="15">
        <f>K6+K14+K155+K168+K185+K208+K215</f>
        <v>0</v>
      </c>
      <c r="L266" s="15">
        <f>L6+L14+L155+L168+L185+L208+L215</f>
        <v>247111083.92000002</v>
      </c>
      <c r="M266" s="15">
        <f>M6+M14+M155+M168+M185+M208+M215</f>
        <v>795034.77</v>
      </c>
      <c r="N266" s="15">
        <f>N6+N14+N155+N168+N185+N208+N215</f>
        <v>257047039.48000005</v>
      </c>
    </row>
    <row r="267" spans="1:14" s="3" customFormat="1" ht="0.75" customHeight="1">
      <c r="A267" s="31"/>
      <c r="B267" s="8"/>
      <c r="C267" s="8"/>
      <c r="D267" s="8"/>
      <c r="E267" s="8"/>
      <c r="F267" s="8"/>
      <c r="G267" s="8"/>
      <c r="H267" s="8"/>
      <c r="I267" s="8"/>
      <c r="J267" s="19">
        <v>233951557.98</v>
      </c>
      <c r="K267" s="19"/>
      <c r="L267" s="37"/>
      <c r="M267" s="14"/>
      <c r="N267" s="14">
        <f t="shared" si="8"/>
        <v>233951557.98</v>
      </c>
    </row>
    <row r="273" ht="15.75">
      <c r="M273" s="54"/>
    </row>
  </sheetData>
  <sheetProtection/>
  <autoFilter ref="A5:N267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6" max="13" man="1"/>
    <brk id="193" max="13" man="1"/>
    <brk id="2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2019-09-30T13:15:31Z</cp:lastPrinted>
  <dcterms:created xsi:type="dcterms:W3CDTF">2013-10-30T08:55:37Z</dcterms:created>
  <dcterms:modified xsi:type="dcterms:W3CDTF">2019-12-10T13:26:37Z</dcterms:modified>
  <cp:category/>
  <cp:version/>
  <cp:contentType/>
  <cp:contentStatus/>
</cp:coreProperties>
</file>